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6150" tabRatio="601" activeTab="1"/>
  </bookViews>
  <sheets>
    <sheet name="รายรับ งวด 2" sheetId="1" r:id="rId1"/>
    <sheet name="รายจ่าย งวด 2" sheetId="2" r:id="rId2"/>
    <sheet name="Sheet1" sheetId="3" r:id="rId3"/>
  </sheets>
  <definedNames/>
  <calcPr fullCalcOnLoad="1"/>
</workbook>
</file>

<file path=xl/comments2.xml><?xml version="1.0" encoding="utf-8"?>
<comments xmlns="http://schemas.openxmlformats.org/spreadsheetml/2006/main">
  <authors>
    <author>iLLuSioN</author>
  </authors>
  <commentList>
    <comment ref="I151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  <comment ref="I156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  <comment ref="I16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  <comment ref="I166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  <comment ref="I168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  <comment ref="I172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  <comment ref="I185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<sst xmlns="http://schemas.openxmlformats.org/spreadsheetml/2006/main" count="352" uniqueCount="197">
  <si>
    <t>หมวด / ประเภท</t>
  </si>
  <si>
    <t>ประมาณการ</t>
  </si>
  <si>
    <t>รายจ่ายจริง</t>
  </si>
  <si>
    <t>รวมรายจ่ายจริง</t>
  </si>
  <si>
    <t>รายจ่าย</t>
  </si>
  <si>
    <t>สำนักปลัด</t>
  </si>
  <si>
    <t>ส่วนการคลัง</t>
  </si>
  <si>
    <t>ส่วนโยธา</t>
  </si>
  <si>
    <t>-</t>
  </si>
  <si>
    <t>ก. รายจ่ายประจำ  (ยอดรวม)</t>
  </si>
  <si>
    <t>รายจ่ายงบกลาง  (ยอดรวม)</t>
  </si>
  <si>
    <t>เงินสำรองจ่าย</t>
  </si>
  <si>
    <t>หมวดค่าตอบแทน  ใช้สอยและวัสดุ  (ยอดรวม)</t>
  </si>
  <si>
    <t>ค่าตอบแทน  (ยอดรวม)</t>
  </si>
  <si>
    <t>เงินช่วยเหลือการศึกษาบุตร</t>
  </si>
  <si>
    <t>ค่าใช้สอย  (ยอดรวม)</t>
  </si>
  <si>
    <t>ค่าวัสดุ  (ยอดรวม)</t>
  </si>
  <si>
    <t>ค่าวัสดุไฟฟ้าและวิทยุ</t>
  </si>
  <si>
    <t>ค่าวัสดุสำนักงาน</t>
  </si>
  <si>
    <t>ค่าวัสดุคอมพิวเตอร์</t>
  </si>
  <si>
    <t>ค่าวัสดุโฆษณาและเผยแพร่</t>
  </si>
  <si>
    <t>ค่าวัสดุก่อสร้าง</t>
  </si>
  <si>
    <t>ค่าวัสดุยานพาหนะและขนส่ง</t>
  </si>
  <si>
    <t>หมวดค่าสาธารณูปโภค  (ยอดรวม)</t>
  </si>
  <si>
    <t>หมวดเงินอุดหนุน  (ยอดรวม)</t>
  </si>
  <si>
    <t>ข. รายจ่ายเพื่อการพัฒนา  (ยอดรวม)</t>
  </si>
  <si>
    <t>รวมรายจ่ายตามงบประมาณทั้งสิ้น</t>
  </si>
  <si>
    <t>คงเหลือ</t>
  </si>
  <si>
    <t>รายรับจริง</t>
  </si>
  <si>
    <t>+</t>
  </si>
  <si>
    <t>รายรับ</t>
  </si>
  <si>
    <t>1. หมวดภาษีอากร (ยอดรวม)</t>
  </si>
  <si>
    <t>ภาษีโรงเรือนและที่ดิน</t>
  </si>
  <si>
    <t>ภาษีบำรุงท้องที่</t>
  </si>
  <si>
    <t>ภาษีป้าย</t>
  </si>
  <si>
    <t>ภาษีธุรกิจเฉพาะ</t>
  </si>
  <si>
    <t>ภาษีสรรพสามิต</t>
  </si>
  <si>
    <t>ค่าภาคหลวงแร่</t>
  </si>
  <si>
    <t>ค่าภาคหลวงปิโตรเลียม</t>
  </si>
  <si>
    <t>2. หมวดค่าธรรมเนียม ค่าปรับและใบอนุญาต (ยอดรวม)</t>
  </si>
  <si>
    <t>ค่าธรรมเนียมเกี่ยวกับใบอนุญาตการขายสุรา</t>
  </si>
  <si>
    <t>ค่าปรับผู้กระทำความผิดกฎหมายจราจรทางบก</t>
  </si>
  <si>
    <t>ค่าปรับการผิดสัญญา</t>
  </si>
  <si>
    <t>3. หมวดรายได้จากทรัพย์สิน (ยอดรวม)</t>
  </si>
  <si>
    <t>ดอกเบี้ยเงินฝากธนาคาร</t>
  </si>
  <si>
    <t>4. หมวดรายได้เบ็ดเตล็ด (ยอดรวม)</t>
  </si>
  <si>
    <t>รายได้เบ็ดเตล็ดอื่น ๆ</t>
  </si>
  <si>
    <t>5. หมวดเงินอุดหนุน (ยอดรวม)</t>
  </si>
  <si>
    <t>เงินอุดหนุนทั่วไป</t>
  </si>
  <si>
    <t>รวมรายรับตามงบประมาณทั้งสิ้น</t>
  </si>
  <si>
    <t>เงินอุดหนุนเฉพาะกิจ</t>
  </si>
  <si>
    <t>ค่าที่ดินและสิ่งก่อสร้าง (ยอดรวม)</t>
  </si>
  <si>
    <t>ค่าวัสดุงานบ้านงานครัว</t>
  </si>
  <si>
    <t>ค่าวัสดุเชื้อเพลิงและหล่อลื่น</t>
  </si>
  <si>
    <t>ค่าวัสดุกีฬา</t>
  </si>
  <si>
    <t xml:space="preserve"> -</t>
  </si>
  <si>
    <t>เงินสมทบกองทุนบำเหน็จบำนาญข้าราชการส่วนท้องถิ่น</t>
  </si>
  <si>
    <t>เงินสมทบกองทุนประกันสังคม</t>
  </si>
  <si>
    <t xml:space="preserve">รายจ่ายเพื่อให้ได้มาซึ่งบริการ </t>
  </si>
  <si>
    <t xml:space="preserve">รายจ่ายเกี่ยวกับการรับรองและพิธีการ </t>
  </si>
  <si>
    <t xml:space="preserve">รายจ่ายเกี่ยวเนื่องกับการปฏิบัติราชการที่ไม่เข้าลักษณะรายจ่ายหมวดอื่น ๆ </t>
  </si>
  <si>
    <t>เบี้ยยังชีพผู้ป่วยเอดส์</t>
  </si>
  <si>
    <t>ค่าวัสดุการเกษตร</t>
  </si>
  <si>
    <t>องค์การบริหารส่วนตำบลช่องแค</t>
  </si>
  <si>
    <t>งบประมาณรายรับ-รายจ่าย</t>
  </si>
  <si>
    <t>ค่าไฟฟ้า</t>
  </si>
  <si>
    <t>ภาษีมูลค่าเพิ่ม 1 ใน 9</t>
  </si>
  <si>
    <t>งบกลาง</t>
  </si>
  <si>
    <t>รายจ่ายตามข้อผูกพัน</t>
  </si>
  <si>
    <t>หมวดงบบุคลากร</t>
  </si>
  <si>
    <t>เงินเดือนนายก / รองนายก</t>
  </si>
  <si>
    <t>เงินค่าตอบแทนสมาชิกสภา อปท.</t>
  </si>
  <si>
    <t>เงินเดือนพนักงาน</t>
  </si>
  <si>
    <t>เงินประจำตำแหน่ง</t>
  </si>
  <si>
    <t>เงินเพิ่มต่าง ๆ ของพนักงานจ้าง</t>
  </si>
  <si>
    <t>ค่าตอบแทนผู้ปฏิบัติราชการอันเป็นประโยชน์แก่ อปท.</t>
  </si>
  <si>
    <t>ค่าตอบแทนการปฏิบัติงานนอกเวลาราชการ</t>
  </si>
  <si>
    <t>ค่าอาหารเสริมนม</t>
  </si>
  <si>
    <t>เงินอุดหนุนส่วนราชการ</t>
  </si>
  <si>
    <t>อุดหนุนเอกชน</t>
  </si>
  <si>
    <t xml:space="preserve">ค่าวัสดุอื่น ๆ </t>
  </si>
  <si>
    <t>รายจ่ายรอจ่าย</t>
  </si>
  <si>
    <t>รายจ่ายค้างจ่าย /</t>
  </si>
  <si>
    <t>ค่าธรรมเนียมตามประมวลกฎหมายที่ดิน มาตรา 9</t>
  </si>
  <si>
    <t>ค่าธรรมเนียมจดทะเบียนพาณิชย์</t>
  </si>
  <si>
    <t>ค่าใบอนุญาตให้ตั้งตลาดเอกชน</t>
  </si>
  <si>
    <t>ค่าใบอนุญาตประกอบการค้าสำหรับกิจการที่เป็นอันตรายต่อสุขภาพ</t>
  </si>
  <si>
    <t>ค่าขายแบบแปลน</t>
  </si>
  <si>
    <t>ภาษีมูลค่าเพิ่มตาม พ.ร.บ. กำหนดแผนฯ</t>
  </si>
  <si>
    <t>ค่าธรรมเนียมจดทะเบียนสิทธิและนิติกรรมที่ดินฯ</t>
  </si>
  <si>
    <t>เงินค่าตอบแทนประจำตำแหน่งนายก/รองนายก</t>
  </si>
  <si>
    <t>เงินค่าตอบแทนพิเศษนายกฯ/รองนายก</t>
  </si>
  <si>
    <t>โครงการจัดกิจกรรมวันสงกรานต์</t>
  </si>
  <si>
    <t>โครงการจัดกิจกรรมวันเข้าพรรษา</t>
  </si>
  <si>
    <t>โครงการจัดกิจกรรมวันลอยกระทง</t>
  </si>
  <si>
    <t>ค่าเช่าบ้าน</t>
  </si>
  <si>
    <t>เงินเพิ่มต่าง ๆ ของพนักงาน</t>
  </si>
  <si>
    <t>ค่าตอบแทนพนักงานจ้าง</t>
  </si>
  <si>
    <t xml:space="preserve"> -  เงินสมทบกองทุนหลักประกันสุขภาพในระดับท้องถิ่น</t>
  </si>
  <si>
    <t xml:space="preserve"> -  เงินชดใช้โครงการเศรษฐกิจชุมชน สัญญาเลขที่ 2/2548</t>
  </si>
  <si>
    <t xml:space="preserve"> -  ค่าตอบแทนคณะกรรมการ</t>
  </si>
  <si>
    <t xml:space="preserve"> -  เงินค่าตอบแทนเจ้าหน้าที่ในการเลือกตั้ง</t>
  </si>
  <si>
    <t xml:space="preserve"> -  ค่าจ้างเหมาจัดทำแผ่นพับหรือวารสารเผยแพร่ผลงาน</t>
  </si>
  <si>
    <t xml:space="preserve"> -  ค่าจ้างเหมาดูแลเว๊บไซต์ของ อบต.</t>
  </si>
  <si>
    <t xml:space="preserve"> -  ค่ารับรองในการต้อนรับบุคคล หรือคณะบุคคล</t>
  </si>
  <si>
    <t xml:space="preserve"> -  ค่าเลี้ยงรับรองการประชุมสภาท้องถิ่นฯ</t>
  </si>
  <si>
    <t xml:space="preserve"> -  ค่าใช้จ่ายในการเดินทางไปราชการ</t>
  </si>
  <si>
    <t xml:space="preserve"> -  โครงการจัดทำแผนที่ภาษีและทะเบียนทรัพย์สิน</t>
  </si>
  <si>
    <t xml:space="preserve"> -  โครงการสนับสนุนค่าใช้จ่ายการบริหารสถานศึกษา</t>
  </si>
  <si>
    <t xml:space="preserve"> -  ค่าใช้จ่ายในการเลือกตั้ง</t>
  </si>
  <si>
    <t>ค่าบำรุงรักษาและปรับปรุงครุภัณฑ์</t>
  </si>
  <si>
    <t>รายจ่ายอื่น</t>
  </si>
  <si>
    <t>ค่าบำรุงรักษาและปรับปรุงที่ดินและสิ่งก่อสร้าง</t>
  </si>
  <si>
    <t>อุดหนุนโครงการอาหารกลางวัน</t>
  </si>
  <si>
    <t>เงินอุดหนุนองค์กรปกครองส่วนท้องถิ่น</t>
  </si>
  <si>
    <t>อุดหนุนกินการที่เป็นสาธารณประโยชน์</t>
  </si>
  <si>
    <t>อุดหนุนโครงการกิ่งกาชาดอำเภอตาคลี</t>
  </si>
  <si>
    <t>ค่าใช้จ่ายในการจัดส่งนักกีฬาเข้าร่วมการแข่งขัน</t>
  </si>
  <si>
    <t>อุดหนุนกิจการประปาหมู่บ้าน</t>
  </si>
  <si>
    <t>อุดหนุนโครงการการจัดงานพระราชพิธี และรัฐพิธี อำเภอตาคลี</t>
  </si>
  <si>
    <t xml:space="preserve">     1.   ค่าจ้างเหมาบริการ</t>
  </si>
  <si>
    <t>ค่าบำรุงรักษาและซ่อมแซม</t>
  </si>
  <si>
    <t>ค่าน้ำประปา ค่าน้ำบาดาล</t>
  </si>
  <si>
    <t>ค่าบริการไปรษณีย์</t>
  </si>
  <si>
    <t>ค่าบริการโทรศัพท์</t>
  </si>
  <si>
    <t>ค่าบริการสื่อสารและโทรคมนาคม</t>
  </si>
  <si>
    <t>ค่าวัสดุเครื่องดับเพลิง</t>
  </si>
  <si>
    <t>ภาษีและค่าธรรมเนียมรถยนต์หรือล้อเลื่อน</t>
  </si>
  <si>
    <t>ค่าภาคหลวงและค่าธรรมเนียมตามกฎหมายว่าด้วยป่าไม้</t>
  </si>
  <si>
    <t>เงินค่าตอบแทนเลขานุการนายกองค์การบริหารส่วนตำบล</t>
  </si>
  <si>
    <t>เบี้ยยังชีพผู้สูงอายุ</t>
  </si>
  <si>
    <t>เบี้ยยังชีพผู้พิการ</t>
  </si>
  <si>
    <t>รวมรายรับทั้งสิ้น</t>
  </si>
  <si>
    <t>6. หมวดเงินอุดหนุน  (ยอดรวม)</t>
  </si>
  <si>
    <t xml:space="preserve"> -  ค่าของขวัญของรางวัล หรือเงินรางวัล</t>
  </si>
  <si>
    <t xml:space="preserve"> - ค่าใช้จ่ายการสร้างความปรองดองและสมานฉันท์ของคนในชาติ</t>
  </si>
  <si>
    <t>ครุภัณฑ์งานบ้านงานครัว</t>
  </si>
  <si>
    <t>เครื่องตัดหญ้าแบบข้ออ่อน</t>
  </si>
  <si>
    <t>ค่าวัสดุวิทยาศาสตร์หรือการแพทย์</t>
  </si>
  <si>
    <t>โครงการจัดการแข่งขันกีฬาภายในตำบลช่องแค</t>
  </si>
  <si>
    <t xml:space="preserve"> -  เงินประโยชน์ตอบแทนอื่นเป็นกรณีพิเศษ</t>
  </si>
  <si>
    <t xml:space="preserve"> -  ค่าตอบแทน อปพร.</t>
  </si>
  <si>
    <t xml:space="preserve"> -  ค่าหนังสือพิมพ์และวารสารต่าง ๆ</t>
  </si>
  <si>
    <t xml:space="preserve"> -  ค่าจ้างเหมาเพื่อให้ได้มาซึ่งบริการ</t>
  </si>
  <si>
    <t xml:space="preserve"> -  ค่าชดใช้ค่าเสียหายหรือค่าสินไหมทดแทน</t>
  </si>
  <si>
    <t xml:space="preserve"> -  ค่าใช้จ่ายในการจัดงานจัดนิทรรศการ จัดกิจกรรม</t>
  </si>
  <si>
    <t xml:space="preserve"> -  ค่าใช้จ่ายในการฝึกอบรมและสัมมนา</t>
  </si>
  <si>
    <t xml:space="preserve"> -  ค่าธรรมเนียมหรือค่าลงทะเบียน</t>
  </si>
  <si>
    <t xml:space="preserve"> -  ค่าพวงมาลัยค่าช่อดอกไม้ กระเช้าดอกไม้และพวงมาลา</t>
  </si>
  <si>
    <t xml:space="preserve"> -  โครงการเพิ่มสมรรถะด้านจริยธรรมและคุณธรรมในองค์กร</t>
  </si>
  <si>
    <t>โครงการศูนย์ปฏิบัติการร่วมในการช่วยเหลือของ อบต.ตาคลี</t>
  </si>
  <si>
    <t xml:space="preserve"> -  ค่าใช้จ่ายตามนโยบายของรัฐบาล</t>
  </si>
  <si>
    <t xml:space="preserve"> - โครงการฝึกอบรมหรือทบทวนอาสาสมัครป้องกันภัยและบรรเทาสาธารณภัย</t>
  </si>
  <si>
    <t>- โครงการหนึ่งตำบลหนึ่งทีมกู้ชีพกู้ภัย</t>
  </si>
  <si>
    <t>- ค่าใช้จ่ายในการจัดงานวันเด็กแห่งชาติ</t>
  </si>
  <si>
    <t xml:space="preserve">     2.   สนับสนุนค่าใช้จ่ายการบริหารสถานศึกษา จำนวน 12 โครงการ</t>
  </si>
  <si>
    <t xml:space="preserve"> -  ค่าสำรวจข้อมูลและขึ้นทะเบียนสัตว์ตามโครงการสัตว์ปลอดโรค</t>
  </si>
  <si>
    <t>อุดหนุนการดำเนินงานตามแนวทางโครงการพระราชดำริด้านสาธารณสุข</t>
  </si>
  <si>
    <t>- โครงการบริหารจัดการขยะมูลฝอยครัวเรือน</t>
  </si>
  <si>
    <t>- ค่าใช้จ่ายสนับสนุนการจัดทำแผน/ประชาคม</t>
  </si>
  <si>
    <t>- โครงการขับเคลื่อนแผนชุมชนสู่การพัฒนาท้องถิ่น</t>
  </si>
  <si>
    <t>- โครงการโตไปไม่โกง</t>
  </si>
  <si>
    <t>- โครงการส่งเสริมและพัฒนาอาชีพภายในตำบลช่องแค</t>
  </si>
  <si>
    <t>- โครงการอนุรักษ์ทรัพยากรธรรมชาติและสิ่งแวดล้อม</t>
  </si>
  <si>
    <t>- โครงการอนุรักษ์พันธุกรรมพืชอันเนื่องมาจากพระราชดำริ</t>
  </si>
  <si>
    <t>อุดหนุนโครงการสวดมนต์หมู่ ตักบาตรเทโว</t>
  </si>
  <si>
    <t>ครุภัณฑ์คอมพิวเตอร์</t>
  </si>
  <si>
    <t>- โครงการจัดทำศูนย์เรียนรู้ในชุมชนตามแนวทางเศรษฐกิจพอเพียง</t>
  </si>
  <si>
    <t>- โครงการเสริมสร้างความรู้ความเข้าใจตามแนวทางเศรษฐกิจพอเพียง</t>
  </si>
  <si>
    <t>ครุภัณฑ์ไฟฟ้าและวิทยุ</t>
  </si>
  <si>
    <t>ภาษีที่ดินและสิ่งปลูกสร้าง</t>
  </si>
  <si>
    <t>ณ วันที่  1  ตุลาคม  2562  -  31  มีนาคม  2563</t>
  </si>
  <si>
    <t>งบประมาณรายรับประจำปี 2563</t>
  </si>
  <si>
    <t>งบประมาณรายจ่ายประจำปี 2563</t>
  </si>
  <si>
    <t xml:space="preserve"> ณ  วันที่  1  ตุลาคม  2562  -  31  มีนาคม  2563</t>
  </si>
  <si>
    <t>เงินสมทบกองทุนเงินทดแทน</t>
  </si>
  <si>
    <t>ครุภัณฑ์สำนักงาน</t>
  </si>
  <si>
    <t>ตู้เหล็กเก็บเอกสารชนิด 2 บาน จำนวน 2 ตู้</t>
  </si>
  <si>
    <t>พัดลมไฟฟ้าชนิดติดผนัง ขนาด 16 นิ้ว</t>
  </si>
  <si>
    <t>เครื่องปรับอากาศชนิดตั้งหรือชนิดแขวน ขนาด 24,000 บีทียู</t>
  </si>
  <si>
    <t>กล้องโทรทัศน์วงจรปิด</t>
  </si>
  <si>
    <t>เครื่องพิมพ์เลเซอร์</t>
  </si>
  <si>
    <t>ครุภัณฑ์ก่อสร้าง</t>
  </si>
  <si>
    <t>ชุดเก็บลูกปูน</t>
  </si>
  <si>
    <t>ชุดทดสอบความข้นเหลวของคอนกรีต</t>
  </si>
  <si>
    <t>เครื่องตบดิน</t>
  </si>
  <si>
    <t>ต่อเติมอาคารศูนย์พัฒนาเด็กเล็ก อบต.ช่องแค</t>
  </si>
  <si>
    <t>ก่อสร้างถนน คสล. หมู่ 5</t>
  </si>
  <si>
    <t>ก่อสร้างถนน คสล.ภายในหมู่บ้าน หมู่ 10</t>
  </si>
  <si>
    <t>ก่อสร้างถนน คสล.ภายในหมู่บ้าน หมู่ 6</t>
  </si>
  <si>
    <t>ก่อสร้างถนนลูกรังพร้อมบดอัด หมู่ 9</t>
  </si>
  <si>
    <t>ก่อสร้างถนนแอสฟัลต์คอนกรีต หมู่ 12</t>
  </si>
  <si>
    <t>ค่าชดเชยสัญญาแบบปรับราคาได้ ค่า K</t>
  </si>
  <si>
    <t>ลงหินคลุกซ่อมแซมถนนภายในหมู่บ้าน หมู่ 1 - 12</t>
  </si>
  <si>
    <t>ปรับปรุงที่ดินเพื่อดัดแปลงต่อเติมสิ่งก่อสร้างให้มีมูลค่าเพิ่มขึ้น</t>
  </si>
  <si>
    <t>เงินอุดหนุน</t>
  </si>
  <si>
    <t>เฉพาะกิจ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</si>
</sst>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#,##0.0000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-41E]d\ mmmm\ yyyy"/>
    <numFmt numFmtId="198" formatCode="_-* #,##0.0_-;\-* #,##0.0_-;_-* &quot;-&quot;_-;_-@_-"/>
    <numFmt numFmtId="199" formatCode="_-* #,##0.00_-;\-* #,##0.00_-;_-* &quot;-&quot;_-;_-@_-"/>
  </numFmts>
  <fonts count="47">
    <font>
      <sz val="16"/>
      <name val="Angsana New"/>
      <family val="0"/>
    </font>
    <font>
      <sz val="8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36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43" fontId="5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43" fontId="6" fillId="0" borderId="17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4" fontId="6" fillId="0" borderId="17" xfId="0" applyNumberFormat="1" applyFont="1" applyBorder="1" applyAlignment="1">
      <alignment horizontal="center"/>
    </xf>
    <xf numFmtId="43" fontId="6" fillId="0" borderId="0" xfId="0" applyNumberFormat="1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43" fontId="6" fillId="0" borderId="12" xfId="0" applyNumberFormat="1" applyFont="1" applyBorder="1" applyAlignment="1">
      <alignment/>
    </xf>
    <xf numFmtId="43" fontId="6" fillId="0" borderId="18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3" fontId="6" fillId="0" borderId="0" xfId="36" applyFont="1" applyAlignment="1">
      <alignment/>
    </xf>
    <xf numFmtId="43" fontId="6" fillId="0" borderId="10" xfId="0" applyNumberFormat="1" applyFont="1" applyBorder="1" applyAlignment="1">
      <alignment/>
    </xf>
    <xf numFmtId="4" fontId="5" fillId="0" borderId="17" xfId="0" applyNumberFormat="1" applyFont="1" applyBorder="1" applyAlignment="1">
      <alignment horizontal="center"/>
    </xf>
    <xf numFmtId="43" fontId="6" fillId="0" borderId="16" xfId="0" applyNumberFormat="1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43" fontId="7" fillId="0" borderId="14" xfId="0" applyNumberFormat="1" applyFont="1" applyBorder="1" applyAlignment="1">
      <alignment/>
    </xf>
    <xf numFmtId="43" fontId="5" fillId="0" borderId="14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43" fontId="6" fillId="0" borderId="0" xfId="0" applyNumberFormat="1" applyFont="1" applyBorder="1" applyAlignment="1">
      <alignment horizontal="right"/>
    </xf>
    <xf numFmtId="43" fontId="6" fillId="0" borderId="17" xfId="0" applyNumberFormat="1" applyFont="1" applyBorder="1" applyAlignment="1">
      <alignment horizontal="right"/>
    </xf>
    <xf numFmtId="43" fontId="6" fillId="0" borderId="17" xfId="36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43" fontId="6" fillId="0" borderId="10" xfId="0" applyNumberFormat="1" applyFont="1" applyBorder="1" applyAlignment="1">
      <alignment horizontal="right"/>
    </xf>
    <xf numFmtId="43" fontId="6" fillId="0" borderId="15" xfId="0" applyNumberFormat="1" applyFont="1" applyBorder="1" applyAlignment="1">
      <alignment horizontal="right"/>
    </xf>
    <xf numFmtId="43" fontId="6" fillId="0" borderId="12" xfId="0" applyNumberFormat="1" applyFont="1" applyBorder="1" applyAlignment="1">
      <alignment horizontal="right"/>
    </xf>
    <xf numFmtId="43" fontId="6" fillId="0" borderId="13" xfId="0" applyNumberFormat="1" applyFont="1" applyBorder="1" applyAlignment="1">
      <alignment horizontal="right"/>
    </xf>
    <xf numFmtId="43" fontId="6" fillId="0" borderId="12" xfId="36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3" fontId="6" fillId="0" borderId="17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3" fontId="6" fillId="0" borderId="11" xfId="0" applyNumberFormat="1" applyFont="1" applyBorder="1" applyAlignment="1">
      <alignment horizontal="right"/>
    </xf>
    <xf numFmtId="43" fontId="6" fillId="0" borderId="10" xfId="36" applyNumberFormat="1" applyFont="1" applyBorder="1" applyAlignment="1">
      <alignment horizontal="right"/>
    </xf>
    <xf numFmtId="43" fontId="6" fillId="0" borderId="23" xfId="0" applyNumberFormat="1" applyFont="1" applyBorder="1" applyAlignment="1">
      <alignment horizontal="right"/>
    </xf>
    <xf numFmtId="43" fontId="6" fillId="0" borderId="11" xfId="36" applyNumberFormat="1" applyFont="1" applyBorder="1" applyAlignment="1">
      <alignment horizontal="right"/>
    </xf>
    <xf numFmtId="43" fontId="6" fillId="0" borderId="16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/>
    </xf>
    <xf numFmtId="43" fontId="6" fillId="0" borderId="15" xfId="0" applyNumberFormat="1" applyFont="1" applyBorder="1" applyAlignment="1">
      <alignment/>
    </xf>
    <xf numFmtId="43" fontId="6" fillId="0" borderId="17" xfId="36" applyNumberFormat="1" applyFont="1" applyBorder="1" applyAlignment="1">
      <alignment horizontal="right"/>
    </xf>
    <xf numFmtId="43" fontId="6" fillId="0" borderId="15" xfId="36" applyNumberFormat="1" applyFont="1" applyBorder="1" applyAlignment="1">
      <alignment horizontal="right"/>
    </xf>
    <xf numFmtId="43" fontId="6" fillId="0" borderId="13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/>
    </xf>
    <xf numFmtId="43" fontId="6" fillId="0" borderId="15" xfId="36" applyFont="1" applyBorder="1" applyAlignment="1">
      <alignment horizontal="center" vertical="center"/>
    </xf>
    <xf numFmtId="43" fontId="6" fillId="0" borderId="0" xfId="36" applyFont="1" applyBorder="1" applyAlignment="1">
      <alignment horizontal="center" vertical="center"/>
    </xf>
    <xf numFmtId="43" fontId="6" fillId="0" borderId="17" xfId="36" applyFont="1" applyBorder="1" applyAlignment="1">
      <alignment horizontal="center"/>
    </xf>
    <xf numFmtId="43" fontId="8" fillId="0" borderId="17" xfId="36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43" fontId="6" fillId="0" borderId="0" xfId="0" applyNumberFormat="1" applyFont="1" applyBorder="1" applyAlignment="1">
      <alignment horizontal="center"/>
    </xf>
    <xf numFmtId="43" fontId="7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3" fontId="5" fillId="0" borderId="22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43" fontId="6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3" fontId="6" fillId="0" borderId="10" xfId="36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right"/>
    </xf>
    <xf numFmtId="43" fontId="5" fillId="0" borderId="10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43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3" fontId="6" fillId="0" borderId="0" xfId="36" applyNumberFormat="1" applyFont="1" applyBorder="1" applyAlignment="1">
      <alignment horizontal="center"/>
    </xf>
    <xf numFmtId="43" fontId="5" fillId="0" borderId="17" xfId="0" applyNumberFormat="1" applyFont="1" applyBorder="1" applyAlignment="1">
      <alignment/>
    </xf>
    <xf numFmtId="43" fontId="5" fillId="0" borderId="17" xfId="0" applyNumberFormat="1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43" fontId="5" fillId="0" borderId="17" xfId="36" applyNumberFormat="1" applyFont="1" applyBorder="1" applyAlignment="1">
      <alignment horizontal="center"/>
    </xf>
    <xf numFmtId="43" fontId="6" fillId="0" borderId="16" xfId="36" applyFont="1" applyBorder="1" applyAlignment="1">
      <alignment horizontal="left" vertical="center"/>
    </xf>
    <xf numFmtId="43" fontId="6" fillId="0" borderId="13" xfId="36" applyFont="1" applyBorder="1" applyAlignment="1">
      <alignment horizontal="center" vertical="center"/>
    </xf>
    <xf numFmtId="43" fontId="6" fillId="0" borderId="18" xfId="36" applyFont="1" applyBorder="1" applyAlignment="1">
      <alignment horizontal="center" vertical="center"/>
    </xf>
    <xf numFmtId="43" fontId="6" fillId="0" borderId="19" xfId="36" applyFont="1" applyBorder="1" applyAlignment="1">
      <alignment horizontal="left" vertical="center"/>
    </xf>
    <xf numFmtId="43" fontId="6" fillId="0" borderId="12" xfId="36" applyFont="1" applyBorder="1" applyAlignment="1">
      <alignment horizontal="center"/>
    </xf>
    <xf numFmtId="43" fontId="8" fillId="0" borderId="12" xfId="36" applyFont="1" applyBorder="1" applyAlignment="1">
      <alignment horizontal="center"/>
    </xf>
    <xf numFmtId="43" fontId="5" fillId="0" borderId="16" xfId="36" applyFont="1" applyBorder="1" applyAlignment="1">
      <alignment horizontal="center"/>
    </xf>
    <xf numFmtId="43" fontId="5" fillId="0" borderId="19" xfId="36" applyFont="1" applyBorder="1" applyAlignment="1">
      <alignment horizontal="center"/>
    </xf>
    <xf numFmtId="43" fontId="9" fillId="0" borderId="14" xfId="0" applyNumberFormat="1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43" fontId="6" fillId="0" borderId="14" xfId="36" applyNumberFormat="1" applyFont="1" applyBorder="1" applyAlignment="1">
      <alignment horizontal="center"/>
    </xf>
    <xf numFmtId="43" fontId="6" fillId="0" borderId="21" xfId="0" applyNumberFormat="1" applyFont="1" applyBorder="1" applyAlignment="1">
      <alignment horizontal="center"/>
    </xf>
    <xf numFmtId="43" fontId="6" fillId="0" borderId="14" xfId="0" applyNumberFormat="1" applyFont="1" applyBorder="1" applyAlignment="1">
      <alignment horizontal="center"/>
    </xf>
    <xf numFmtId="43" fontId="6" fillId="0" borderId="14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43" fontId="6" fillId="0" borderId="10" xfId="0" applyNumberFormat="1" applyFont="1" applyBorder="1" applyAlignment="1">
      <alignment horizontal="center"/>
    </xf>
    <xf numFmtId="43" fontId="6" fillId="0" borderId="16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16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6" fillId="0" borderId="15" xfId="36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3" fontId="11" fillId="0" borderId="17" xfId="0" applyNumberFormat="1" applyFont="1" applyBorder="1" applyAlignment="1">
      <alignment/>
    </xf>
    <xf numFmtId="43" fontId="6" fillId="0" borderId="17" xfId="36" applyFont="1" applyBorder="1" applyAlignment="1">
      <alignment horizontal="right"/>
    </xf>
    <xf numFmtId="43" fontId="6" fillId="0" borderId="16" xfId="36" applyFont="1" applyBorder="1" applyAlignment="1">
      <alignment horizontal="right"/>
    </xf>
    <xf numFmtId="43" fontId="6" fillId="0" borderId="15" xfId="36" applyFont="1" applyBorder="1" applyAlignment="1">
      <alignment horizontal="right"/>
    </xf>
    <xf numFmtId="43" fontId="6" fillId="0" borderId="16" xfId="36" applyFont="1" applyBorder="1" applyAlignment="1">
      <alignment horizontal="center"/>
    </xf>
    <xf numFmtId="43" fontId="6" fillId="0" borderId="0" xfId="36" applyFont="1" applyBorder="1" applyAlignment="1">
      <alignment horizontal="center"/>
    </xf>
    <xf numFmtId="43" fontId="6" fillId="0" borderId="2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43" fontId="6" fillId="0" borderId="18" xfId="0" applyNumberFormat="1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3" fontId="6" fillId="0" borderId="18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43" fontId="5" fillId="0" borderId="21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2">
      <selection activeCell="A1" sqref="A1:G38"/>
    </sheetView>
  </sheetViews>
  <sheetFormatPr defaultColWidth="9.140625" defaultRowHeight="23.25"/>
  <cols>
    <col min="1" max="2" width="3.7109375" style="3" customWidth="1"/>
    <col min="3" max="3" width="41.421875" style="3" customWidth="1"/>
    <col min="4" max="4" width="15.00390625" style="3" customWidth="1"/>
    <col min="5" max="5" width="15.28125" style="3" customWidth="1"/>
    <col min="6" max="6" width="5.421875" style="3" customWidth="1"/>
    <col min="7" max="7" width="15.140625" style="3" customWidth="1"/>
    <col min="8" max="9" width="9.140625" style="3" customWidth="1"/>
    <col min="10" max="10" width="13.8515625" style="3" bestFit="1" customWidth="1"/>
    <col min="11" max="16384" width="9.140625" style="3" customWidth="1"/>
  </cols>
  <sheetData>
    <row r="1" spans="1:7" ht="18.75">
      <c r="A1" s="158" t="s">
        <v>63</v>
      </c>
      <c r="B1" s="158"/>
      <c r="C1" s="158"/>
      <c r="D1" s="158"/>
      <c r="E1" s="158"/>
      <c r="F1" s="158"/>
      <c r="G1" s="158"/>
    </row>
    <row r="2" spans="1:7" ht="18.75">
      <c r="A2" s="158" t="s">
        <v>172</v>
      </c>
      <c r="B2" s="158"/>
      <c r="C2" s="158"/>
      <c r="D2" s="158"/>
      <c r="E2" s="158"/>
      <c r="F2" s="158"/>
      <c r="G2" s="158"/>
    </row>
    <row r="3" spans="1:7" ht="18.75">
      <c r="A3" s="158" t="s">
        <v>171</v>
      </c>
      <c r="B3" s="158"/>
      <c r="C3" s="158"/>
      <c r="D3" s="158"/>
      <c r="E3" s="158"/>
      <c r="F3" s="158"/>
      <c r="G3" s="158"/>
    </row>
    <row r="4" spans="1:7" ht="18.75">
      <c r="A4" s="150" t="s">
        <v>0</v>
      </c>
      <c r="B4" s="151"/>
      <c r="C4" s="152"/>
      <c r="D4" s="4" t="s">
        <v>1</v>
      </c>
      <c r="E4" s="4" t="s">
        <v>28</v>
      </c>
      <c r="F4" s="5" t="s">
        <v>29</v>
      </c>
      <c r="G4" s="4" t="s">
        <v>27</v>
      </c>
    </row>
    <row r="5" spans="1:7" ht="18.75">
      <c r="A5" s="153"/>
      <c r="B5" s="154"/>
      <c r="C5" s="155"/>
      <c r="D5" s="6" t="s">
        <v>30</v>
      </c>
      <c r="E5" s="7"/>
      <c r="F5" s="8" t="s">
        <v>8</v>
      </c>
      <c r="G5" s="6"/>
    </row>
    <row r="6" spans="1:7" ht="18.75">
      <c r="A6" s="156" t="s">
        <v>31</v>
      </c>
      <c r="B6" s="156"/>
      <c r="C6" s="156"/>
      <c r="D6" s="9">
        <f>SUM(D7:D19)</f>
        <v>17126000</v>
      </c>
      <c r="E6" s="9">
        <f>SUM(E7:E19)</f>
        <v>7495708.68</v>
      </c>
      <c r="F6" s="10" t="s">
        <v>55</v>
      </c>
      <c r="G6" s="9">
        <f aca="true" t="shared" si="0" ref="G6:G35">D6-E6</f>
        <v>9630291.32</v>
      </c>
    </row>
    <row r="7" spans="1:7" ht="18.75">
      <c r="A7" s="147"/>
      <c r="B7" s="148" t="s">
        <v>8</v>
      </c>
      <c r="C7" s="44" t="s">
        <v>170</v>
      </c>
      <c r="D7" s="14">
        <v>220000</v>
      </c>
      <c r="E7" s="149">
        <v>0</v>
      </c>
      <c r="F7" s="27"/>
      <c r="G7" s="14">
        <f t="shared" si="0"/>
        <v>220000</v>
      </c>
    </row>
    <row r="8" spans="1:7" ht="18.75">
      <c r="A8" s="11"/>
      <c r="B8" s="12" t="s">
        <v>8</v>
      </c>
      <c r="C8" s="13" t="s">
        <v>32</v>
      </c>
      <c r="D8" s="14">
        <v>20000</v>
      </c>
      <c r="E8" s="15">
        <v>146</v>
      </c>
      <c r="F8" s="16" t="s">
        <v>55</v>
      </c>
      <c r="G8" s="14">
        <f t="shared" si="0"/>
        <v>19854</v>
      </c>
    </row>
    <row r="9" spans="1:7" ht="18.75">
      <c r="A9" s="11"/>
      <c r="B9" s="12" t="s">
        <v>8</v>
      </c>
      <c r="C9" s="13" t="s">
        <v>33</v>
      </c>
      <c r="D9" s="14">
        <v>20000</v>
      </c>
      <c r="E9" s="15">
        <v>1238.34</v>
      </c>
      <c r="F9" s="16" t="s">
        <v>8</v>
      </c>
      <c r="G9" s="14">
        <f t="shared" si="0"/>
        <v>18761.66</v>
      </c>
    </row>
    <row r="10" spans="1:7" ht="18.75">
      <c r="A10" s="11"/>
      <c r="B10" s="12" t="s">
        <v>8</v>
      </c>
      <c r="C10" s="13" t="s">
        <v>34</v>
      </c>
      <c r="D10" s="14">
        <v>100000</v>
      </c>
      <c r="E10" s="15">
        <v>107749</v>
      </c>
      <c r="F10" s="16" t="s">
        <v>8</v>
      </c>
      <c r="G10" s="14">
        <f t="shared" si="0"/>
        <v>-7749</v>
      </c>
    </row>
    <row r="11" spans="1:7" ht="18.75">
      <c r="A11" s="11"/>
      <c r="B11" s="12" t="s">
        <v>8</v>
      </c>
      <c r="C11" s="13" t="s">
        <v>127</v>
      </c>
      <c r="D11" s="14">
        <v>600000</v>
      </c>
      <c r="E11" s="15">
        <v>224048.17</v>
      </c>
      <c r="F11" s="16" t="s">
        <v>55</v>
      </c>
      <c r="G11" s="14">
        <f t="shared" si="0"/>
        <v>375951.82999999996</v>
      </c>
    </row>
    <row r="12" spans="1:7" ht="18.75">
      <c r="A12" s="11"/>
      <c r="B12" s="12" t="s">
        <v>55</v>
      </c>
      <c r="C12" s="13" t="s">
        <v>88</v>
      </c>
      <c r="D12" s="14">
        <v>8500000</v>
      </c>
      <c r="E12" s="15">
        <v>3277949.55</v>
      </c>
      <c r="F12" s="16" t="s">
        <v>55</v>
      </c>
      <c r="G12" s="14">
        <f t="shared" si="0"/>
        <v>5222050.45</v>
      </c>
    </row>
    <row r="13" spans="1:7" ht="18.75">
      <c r="A13" s="11"/>
      <c r="B13" s="12" t="s">
        <v>8</v>
      </c>
      <c r="C13" s="13" t="s">
        <v>66</v>
      </c>
      <c r="D13" s="14">
        <v>2500000</v>
      </c>
      <c r="E13" s="15">
        <v>1188425.19</v>
      </c>
      <c r="F13" s="16" t="s">
        <v>55</v>
      </c>
      <c r="G13" s="14">
        <f t="shared" si="0"/>
        <v>1311574.81</v>
      </c>
    </row>
    <row r="14" spans="1:7" ht="18.75">
      <c r="A14" s="11"/>
      <c r="B14" s="12" t="s">
        <v>8</v>
      </c>
      <c r="C14" s="13" t="s">
        <v>35</v>
      </c>
      <c r="D14" s="14">
        <v>100000</v>
      </c>
      <c r="E14" s="15">
        <v>45811.76</v>
      </c>
      <c r="F14" s="16" t="s">
        <v>8</v>
      </c>
      <c r="G14" s="14">
        <f t="shared" si="0"/>
        <v>54188.24</v>
      </c>
    </row>
    <row r="15" spans="1:7" ht="18.75">
      <c r="A15" s="11"/>
      <c r="B15" s="12" t="s">
        <v>8</v>
      </c>
      <c r="C15" s="13" t="s">
        <v>36</v>
      </c>
      <c r="D15" s="14">
        <v>4100000</v>
      </c>
      <c r="E15" s="15">
        <v>2255780.71</v>
      </c>
      <c r="F15" s="16" t="s">
        <v>55</v>
      </c>
      <c r="G15" s="14">
        <f t="shared" si="0"/>
        <v>1844219.29</v>
      </c>
    </row>
    <row r="16" spans="1:7" ht="18.75">
      <c r="A16" s="11"/>
      <c r="B16" s="12" t="s">
        <v>8</v>
      </c>
      <c r="C16" s="13" t="s">
        <v>128</v>
      </c>
      <c r="D16" s="14">
        <v>1000</v>
      </c>
      <c r="E16" s="15">
        <v>0</v>
      </c>
      <c r="F16" s="16" t="s">
        <v>55</v>
      </c>
      <c r="G16" s="14">
        <f t="shared" si="0"/>
        <v>1000</v>
      </c>
    </row>
    <row r="17" spans="1:7" ht="18.75">
      <c r="A17" s="11"/>
      <c r="B17" s="12" t="s">
        <v>8</v>
      </c>
      <c r="C17" s="13" t="s">
        <v>37</v>
      </c>
      <c r="D17" s="14">
        <v>125000</v>
      </c>
      <c r="E17" s="15">
        <v>35297.59</v>
      </c>
      <c r="F17" s="16" t="s">
        <v>55</v>
      </c>
      <c r="G17" s="14">
        <f t="shared" si="0"/>
        <v>89702.41</v>
      </c>
    </row>
    <row r="18" spans="1:7" ht="18.75">
      <c r="A18" s="11"/>
      <c r="B18" s="12" t="s">
        <v>8</v>
      </c>
      <c r="C18" s="13" t="s">
        <v>38</v>
      </c>
      <c r="D18" s="14">
        <v>40000</v>
      </c>
      <c r="E18" s="15">
        <v>18751.37</v>
      </c>
      <c r="F18" s="16" t="s">
        <v>8</v>
      </c>
      <c r="G18" s="14">
        <f t="shared" si="0"/>
        <v>21248.63</v>
      </c>
    </row>
    <row r="19" spans="1:7" ht="18.75">
      <c r="A19" s="11"/>
      <c r="B19" s="12" t="s">
        <v>8</v>
      </c>
      <c r="C19" s="13" t="s">
        <v>89</v>
      </c>
      <c r="D19" s="14">
        <v>800000</v>
      </c>
      <c r="E19" s="15">
        <v>340511</v>
      </c>
      <c r="F19" s="16" t="s">
        <v>55</v>
      </c>
      <c r="G19" s="14">
        <f t="shared" si="0"/>
        <v>459489</v>
      </c>
    </row>
    <row r="20" spans="1:7" ht="18.75">
      <c r="A20" s="156" t="s">
        <v>39</v>
      </c>
      <c r="B20" s="156"/>
      <c r="C20" s="156"/>
      <c r="D20" s="9">
        <f>SUM(D21:D27)</f>
        <v>20000</v>
      </c>
      <c r="E20" s="9">
        <f>SUM(E21:E27)</f>
        <v>5692.2</v>
      </c>
      <c r="F20" s="10" t="s">
        <v>55</v>
      </c>
      <c r="G20" s="9">
        <f t="shared" si="0"/>
        <v>14307.8</v>
      </c>
    </row>
    <row r="21" spans="1:7" ht="18.75">
      <c r="A21" s="11"/>
      <c r="B21" s="12" t="s">
        <v>8</v>
      </c>
      <c r="C21" s="13" t="s">
        <v>83</v>
      </c>
      <c r="D21" s="14">
        <v>15000</v>
      </c>
      <c r="E21" s="15">
        <v>0</v>
      </c>
      <c r="F21" s="16" t="s">
        <v>55</v>
      </c>
      <c r="G21" s="14">
        <f t="shared" si="0"/>
        <v>15000</v>
      </c>
    </row>
    <row r="22" spans="1:7" ht="18.75">
      <c r="A22" s="11"/>
      <c r="B22" s="12" t="s">
        <v>55</v>
      </c>
      <c r="C22" s="13" t="s">
        <v>84</v>
      </c>
      <c r="D22" s="14">
        <v>500</v>
      </c>
      <c r="E22" s="15">
        <v>70</v>
      </c>
      <c r="F22" s="16" t="s">
        <v>55</v>
      </c>
      <c r="G22" s="14">
        <f t="shared" si="0"/>
        <v>430</v>
      </c>
    </row>
    <row r="23" spans="1:7" ht="18.75">
      <c r="A23" s="11"/>
      <c r="B23" s="12" t="s">
        <v>55</v>
      </c>
      <c r="C23" s="13" t="s">
        <v>40</v>
      </c>
      <c r="D23" s="14">
        <v>1000</v>
      </c>
      <c r="E23" s="15">
        <v>1222.2</v>
      </c>
      <c r="F23" s="16" t="s">
        <v>55</v>
      </c>
      <c r="G23" s="14">
        <f t="shared" si="0"/>
        <v>-222.20000000000005</v>
      </c>
    </row>
    <row r="24" spans="1:7" ht="18.75">
      <c r="A24" s="11"/>
      <c r="B24" s="12" t="s">
        <v>8</v>
      </c>
      <c r="C24" s="13" t="s">
        <v>41</v>
      </c>
      <c r="D24" s="14">
        <v>500</v>
      </c>
      <c r="E24" s="15">
        <v>2400</v>
      </c>
      <c r="F24" s="16" t="s">
        <v>8</v>
      </c>
      <c r="G24" s="14">
        <f t="shared" si="0"/>
        <v>-1900</v>
      </c>
    </row>
    <row r="25" spans="1:7" ht="18.75">
      <c r="A25" s="11"/>
      <c r="B25" s="12" t="s">
        <v>8</v>
      </c>
      <c r="C25" s="13" t="s">
        <v>42</v>
      </c>
      <c r="D25" s="14">
        <v>1000</v>
      </c>
      <c r="E25" s="17">
        <v>0</v>
      </c>
      <c r="F25" s="16" t="s">
        <v>8</v>
      </c>
      <c r="G25" s="14">
        <f t="shared" si="0"/>
        <v>1000</v>
      </c>
    </row>
    <row r="26" spans="1:7" ht="18.75">
      <c r="A26" s="11"/>
      <c r="B26" s="12" t="s">
        <v>8</v>
      </c>
      <c r="C26" s="90" t="s">
        <v>86</v>
      </c>
      <c r="D26" s="14">
        <v>1000</v>
      </c>
      <c r="E26" s="15">
        <v>0</v>
      </c>
      <c r="F26" s="16" t="s">
        <v>55</v>
      </c>
      <c r="G26" s="14">
        <f t="shared" si="0"/>
        <v>1000</v>
      </c>
    </row>
    <row r="27" spans="1:7" ht="18.75">
      <c r="A27" s="11"/>
      <c r="B27" s="12" t="s">
        <v>8</v>
      </c>
      <c r="C27" s="13" t="s">
        <v>85</v>
      </c>
      <c r="D27" s="14">
        <v>1000</v>
      </c>
      <c r="E27" s="17">
        <v>2000</v>
      </c>
      <c r="F27" s="16" t="s">
        <v>8</v>
      </c>
      <c r="G27" s="14">
        <f t="shared" si="0"/>
        <v>-1000</v>
      </c>
    </row>
    <row r="28" spans="1:7" ht="18.75">
      <c r="A28" s="156" t="s">
        <v>43</v>
      </c>
      <c r="B28" s="156"/>
      <c r="C28" s="156"/>
      <c r="D28" s="9">
        <f>SUM(D29)</f>
        <v>300000</v>
      </c>
      <c r="E28" s="9">
        <f>SUM(E29)</f>
        <v>80375.79</v>
      </c>
      <c r="F28" s="10" t="s">
        <v>8</v>
      </c>
      <c r="G28" s="9">
        <f t="shared" si="0"/>
        <v>219624.21000000002</v>
      </c>
    </row>
    <row r="29" spans="1:7" ht="18.75">
      <c r="A29" s="11"/>
      <c r="B29" s="12" t="s">
        <v>8</v>
      </c>
      <c r="C29" s="13" t="s">
        <v>44</v>
      </c>
      <c r="D29" s="14">
        <v>300000</v>
      </c>
      <c r="E29" s="15">
        <v>80375.79</v>
      </c>
      <c r="F29" s="16" t="s">
        <v>8</v>
      </c>
      <c r="G29" s="14">
        <f t="shared" si="0"/>
        <v>219624.21000000002</v>
      </c>
    </row>
    <row r="30" spans="1:7" ht="18.75">
      <c r="A30" s="156" t="s">
        <v>45</v>
      </c>
      <c r="B30" s="156"/>
      <c r="C30" s="156"/>
      <c r="D30" s="9">
        <f>SUM(D31:D32)</f>
        <v>54000</v>
      </c>
      <c r="E30" s="9">
        <f>SUM(E31:E32)</f>
        <v>3350</v>
      </c>
      <c r="F30" s="10" t="s">
        <v>55</v>
      </c>
      <c r="G30" s="9">
        <f t="shared" si="0"/>
        <v>50650</v>
      </c>
    </row>
    <row r="31" spans="1:7" ht="18.75">
      <c r="A31" s="11"/>
      <c r="B31" s="12" t="s">
        <v>8</v>
      </c>
      <c r="C31" s="13" t="s">
        <v>87</v>
      </c>
      <c r="D31" s="14">
        <v>30000</v>
      </c>
      <c r="E31" s="15">
        <v>0</v>
      </c>
      <c r="F31" s="16" t="s">
        <v>55</v>
      </c>
      <c r="G31" s="14">
        <f t="shared" si="0"/>
        <v>30000</v>
      </c>
    </row>
    <row r="32" spans="1:7" ht="18.75">
      <c r="A32" s="18"/>
      <c r="B32" s="19" t="s">
        <v>8</v>
      </c>
      <c r="C32" s="20" t="s">
        <v>46</v>
      </c>
      <c r="D32" s="21">
        <v>24000</v>
      </c>
      <c r="E32" s="22">
        <v>3350</v>
      </c>
      <c r="F32" s="23" t="s">
        <v>8</v>
      </c>
      <c r="G32" s="21">
        <f t="shared" si="0"/>
        <v>20650</v>
      </c>
    </row>
    <row r="33" spans="1:7" ht="18.75">
      <c r="A33" s="156" t="s">
        <v>47</v>
      </c>
      <c r="B33" s="156"/>
      <c r="C33" s="156"/>
      <c r="D33" s="9">
        <f>SUM(D34)</f>
        <v>12500000</v>
      </c>
      <c r="E33" s="9">
        <f>SUM(E34)</f>
        <v>6443553.93</v>
      </c>
      <c r="F33" s="10" t="s">
        <v>8</v>
      </c>
      <c r="G33" s="9">
        <f t="shared" si="0"/>
        <v>6056446.07</v>
      </c>
    </row>
    <row r="34" spans="1:7" ht="18.75">
      <c r="A34" s="11"/>
      <c r="B34" s="12" t="s">
        <v>8</v>
      </c>
      <c r="C34" s="13" t="s">
        <v>48</v>
      </c>
      <c r="D34" s="14">
        <v>12500000</v>
      </c>
      <c r="E34" s="15">
        <v>6443553.93</v>
      </c>
      <c r="F34" s="24" t="s">
        <v>8</v>
      </c>
      <c r="G34" s="14">
        <f t="shared" si="0"/>
        <v>6056446.07</v>
      </c>
    </row>
    <row r="35" spans="1:10" ht="18.75">
      <c r="A35" s="157" t="s">
        <v>49</v>
      </c>
      <c r="B35" s="157"/>
      <c r="C35" s="157"/>
      <c r="D35" s="9">
        <f>SUM(D6+D20+D28+D30+D33)</f>
        <v>30000000</v>
      </c>
      <c r="E35" s="9">
        <f>SUM(E6+E20+E28+E30+E33)</f>
        <v>14028680.6</v>
      </c>
      <c r="F35" s="10" t="s">
        <v>8</v>
      </c>
      <c r="G35" s="9">
        <f t="shared" si="0"/>
        <v>15971319.4</v>
      </c>
      <c r="J35" s="25"/>
    </row>
    <row r="36" spans="1:10" ht="18.75">
      <c r="A36" s="156" t="s">
        <v>133</v>
      </c>
      <c r="B36" s="156"/>
      <c r="C36" s="156"/>
      <c r="D36" s="9">
        <f>SUM(D37)</f>
        <v>0</v>
      </c>
      <c r="E36" s="9">
        <f>SUM(E37)</f>
        <v>20277</v>
      </c>
      <c r="F36" s="10" t="s">
        <v>8</v>
      </c>
      <c r="G36" s="9"/>
      <c r="J36" s="25"/>
    </row>
    <row r="37" spans="1:10" ht="18.75">
      <c r="A37" s="11"/>
      <c r="B37" s="12" t="s">
        <v>55</v>
      </c>
      <c r="C37" s="13" t="s">
        <v>50</v>
      </c>
      <c r="D37" s="14">
        <v>0</v>
      </c>
      <c r="E37" s="26">
        <v>20277</v>
      </c>
      <c r="F37" s="27"/>
      <c r="G37" s="28"/>
      <c r="J37" s="15"/>
    </row>
    <row r="38" spans="1:7" ht="18.75">
      <c r="A38" s="157" t="s">
        <v>132</v>
      </c>
      <c r="B38" s="157"/>
      <c r="C38" s="157"/>
      <c r="D38" s="9">
        <f>SUM(D35+D36)</f>
        <v>30000000</v>
      </c>
      <c r="E38" s="9">
        <f>SUM(E35+E36)</f>
        <v>14048957.6</v>
      </c>
      <c r="F38" s="10"/>
      <c r="G38" s="9"/>
    </row>
  </sheetData>
  <sheetProtection/>
  <mergeCells count="12">
    <mergeCell ref="A1:G1"/>
    <mergeCell ref="A2:G2"/>
    <mergeCell ref="A20:C20"/>
    <mergeCell ref="A28:C28"/>
    <mergeCell ref="A30:C30"/>
    <mergeCell ref="A3:G3"/>
    <mergeCell ref="A4:C5"/>
    <mergeCell ref="A6:C6"/>
    <mergeCell ref="A33:C33"/>
    <mergeCell ref="A35:C35"/>
    <mergeCell ref="A36:C36"/>
    <mergeCell ref="A38:C38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63">
      <selection activeCell="A1" sqref="A1:J187"/>
    </sheetView>
  </sheetViews>
  <sheetFormatPr defaultColWidth="9.140625" defaultRowHeight="23.25"/>
  <cols>
    <col min="1" max="1" width="3.7109375" style="1" customWidth="1"/>
    <col min="2" max="2" width="4.140625" style="1" customWidth="1"/>
    <col min="3" max="3" width="47.57421875" style="1" customWidth="1"/>
    <col min="4" max="4" width="14.28125" style="1" customWidth="1"/>
    <col min="5" max="7" width="12.8515625" style="1" customWidth="1"/>
    <col min="8" max="9" width="14.28125" style="1" customWidth="1"/>
    <col min="10" max="10" width="12.140625" style="1" customWidth="1"/>
    <col min="11" max="16384" width="9.140625" style="1" customWidth="1"/>
  </cols>
  <sheetData>
    <row r="1" spans="1:10" ht="21.75" customHeight="1">
      <c r="A1" s="158" t="s">
        <v>64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1.75" customHeight="1">
      <c r="A2" s="158" t="s">
        <v>173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21.75" customHeight="1">
      <c r="A3" s="159" t="s">
        <v>174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21.75" customHeight="1">
      <c r="A4" s="150" t="s">
        <v>0</v>
      </c>
      <c r="B4" s="151"/>
      <c r="C4" s="152"/>
      <c r="D4" s="4" t="s">
        <v>1</v>
      </c>
      <c r="E4" s="160" t="s">
        <v>2</v>
      </c>
      <c r="F4" s="161"/>
      <c r="G4" s="162"/>
      <c r="H4" s="5" t="s">
        <v>3</v>
      </c>
      <c r="I4" s="4" t="s">
        <v>27</v>
      </c>
      <c r="J4" s="31" t="s">
        <v>82</v>
      </c>
    </row>
    <row r="5" spans="1:10" ht="21.75" customHeight="1">
      <c r="A5" s="153"/>
      <c r="B5" s="154"/>
      <c r="C5" s="155"/>
      <c r="D5" s="6" t="s">
        <v>4</v>
      </c>
      <c r="E5" s="6" t="s">
        <v>5</v>
      </c>
      <c r="F5" s="6" t="s">
        <v>6</v>
      </c>
      <c r="G5" s="32" t="s">
        <v>7</v>
      </c>
      <c r="H5" s="33"/>
      <c r="I5" s="6"/>
      <c r="J5" s="34" t="s">
        <v>81</v>
      </c>
    </row>
    <row r="6" spans="1:10" ht="21.75" customHeight="1">
      <c r="A6" s="163" t="s">
        <v>9</v>
      </c>
      <c r="B6" s="164"/>
      <c r="C6" s="165"/>
      <c r="D6" s="113">
        <f>SUM(D7+D20+D37+D126+D137)</f>
        <v>26854600</v>
      </c>
      <c r="E6" s="113">
        <f>SUM(E7+E20+E37+E126+E137)</f>
        <v>8759333.58</v>
      </c>
      <c r="F6" s="113">
        <f>SUM(F7+F20+F37+F126+F137)</f>
        <v>661775.65</v>
      </c>
      <c r="G6" s="113">
        <f>SUM(G7+G20+G37+G126+G137)</f>
        <v>376720</v>
      </c>
      <c r="H6" s="9">
        <f>SUM(E6:G6)</f>
        <v>9797829.23</v>
      </c>
      <c r="I6" s="39">
        <f>SUM(D6)-H6</f>
        <v>17056770.77</v>
      </c>
      <c r="J6" s="39">
        <f>SUM(J37)</f>
        <v>20277</v>
      </c>
    </row>
    <row r="7" spans="1:10" ht="21.75" customHeight="1">
      <c r="A7" s="40"/>
      <c r="B7" s="164" t="s">
        <v>10</v>
      </c>
      <c r="C7" s="165"/>
      <c r="D7" s="113">
        <f>SUM(D8:D19)</f>
        <v>9520000</v>
      </c>
      <c r="E7" s="113">
        <f>SUM(E8:E19)</f>
        <v>4214106.8</v>
      </c>
      <c r="F7" s="113">
        <f>SUM(F8:F19)</f>
        <v>0</v>
      </c>
      <c r="G7" s="113">
        <f>SUM(G8:G19)</f>
        <v>0</v>
      </c>
      <c r="H7" s="9">
        <f aca="true" t="shared" si="0" ref="H7:H26">SUM(E7:G7)</f>
        <v>4214106.8</v>
      </c>
      <c r="I7" s="39">
        <f>SUM(D7)-H7</f>
        <v>5305893.2</v>
      </c>
      <c r="J7" s="39">
        <f>SUM(J8:J19)</f>
        <v>0</v>
      </c>
    </row>
    <row r="8" spans="1:10" ht="21.75" customHeight="1">
      <c r="A8" s="11"/>
      <c r="B8" s="12"/>
      <c r="C8" s="128" t="s">
        <v>67</v>
      </c>
      <c r="D8" s="14"/>
      <c r="E8" s="41"/>
      <c r="F8" s="42"/>
      <c r="G8" s="45"/>
      <c r="H8" s="95">
        <f t="shared" si="0"/>
        <v>0</v>
      </c>
      <c r="I8" s="94">
        <f aca="true" t="shared" si="1" ref="I8:I19">SUM(D8)-H8</f>
        <v>0</v>
      </c>
      <c r="J8" s="93"/>
    </row>
    <row r="9" spans="1:10" ht="21.75" customHeight="1">
      <c r="A9" s="11"/>
      <c r="B9" s="12">
        <v>1</v>
      </c>
      <c r="C9" s="13" t="s">
        <v>57</v>
      </c>
      <c r="D9" s="14">
        <v>100000</v>
      </c>
      <c r="E9" s="41">
        <v>24570</v>
      </c>
      <c r="F9" s="42">
        <v>0</v>
      </c>
      <c r="G9" s="42">
        <v>0</v>
      </c>
      <c r="H9" s="101">
        <f t="shared" si="0"/>
        <v>24570</v>
      </c>
      <c r="I9" s="102">
        <f t="shared" si="1"/>
        <v>75430</v>
      </c>
      <c r="J9" s="43"/>
    </row>
    <row r="10" spans="1:10" ht="21.75" customHeight="1">
      <c r="A10" s="11"/>
      <c r="B10" s="12">
        <v>2</v>
      </c>
      <c r="C10" s="13" t="s">
        <v>61</v>
      </c>
      <c r="D10" s="14">
        <v>40000</v>
      </c>
      <c r="E10" s="41">
        <v>18500</v>
      </c>
      <c r="F10" s="42">
        <v>0</v>
      </c>
      <c r="G10" s="42">
        <v>0</v>
      </c>
      <c r="H10" s="101">
        <f t="shared" si="0"/>
        <v>18500</v>
      </c>
      <c r="I10" s="102">
        <f t="shared" si="1"/>
        <v>21500</v>
      </c>
      <c r="J10" s="43"/>
    </row>
    <row r="11" spans="1:10" ht="21.75" customHeight="1">
      <c r="A11" s="11"/>
      <c r="B11" s="12">
        <v>3</v>
      </c>
      <c r="C11" s="13" t="s">
        <v>130</v>
      </c>
      <c r="D11" s="134">
        <v>7200000</v>
      </c>
      <c r="E11" s="41">
        <v>3270800</v>
      </c>
      <c r="F11" s="42">
        <v>0</v>
      </c>
      <c r="G11" s="42">
        <v>0</v>
      </c>
      <c r="H11" s="101">
        <f t="shared" si="0"/>
        <v>3270800</v>
      </c>
      <c r="I11" s="102">
        <f t="shared" si="1"/>
        <v>3929200</v>
      </c>
      <c r="J11" s="43"/>
    </row>
    <row r="12" spans="1:10" ht="21.75" customHeight="1">
      <c r="A12" s="11"/>
      <c r="B12" s="12">
        <v>4</v>
      </c>
      <c r="C12" s="13" t="s">
        <v>131</v>
      </c>
      <c r="D12" s="134">
        <v>1300000</v>
      </c>
      <c r="E12" s="41">
        <v>615200</v>
      </c>
      <c r="F12" s="42">
        <v>0</v>
      </c>
      <c r="G12" s="42">
        <v>0</v>
      </c>
      <c r="H12" s="101">
        <f t="shared" si="0"/>
        <v>615200</v>
      </c>
      <c r="I12" s="102">
        <f t="shared" si="1"/>
        <v>684800</v>
      </c>
      <c r="J12" s="43"/>
    </row>
    <row r="13" spans="1:10" ht="21.75" customHeight="1">
      <c r="A13" s="11"/>
      <c r="B13" s="12">
        <v>5</v>
      </c>
      <c r="C13" s="13" t="s">
        <v>11</v>
      </c>
      <c r="D13" s="14">
        <v>500000</v>
      </c>
      <c r="E13" s="41">
        <v>7376.8</v>
      </c>
      <c r="F13" s="42">
        <v>0</v>
      </c>
      <c r="G13" s="42">
        <v>0</v>
      </c>
      <c r="H13" s="101">
        <f t="shared" si="0"/>
        <v>7376.8</v>
      </c>
      <c r="I13" s="102">
        <f t="shared" si="1"/>
        <v>492623.2</v>
      </c>
      <c r="J13" s="43"/>
    </row>
    <row r="14" spans="1:10" ht="21.75" customHeight="1">
      <c r="A14" s="11"/>
      <c r="B14" s="12">
        <v>4</v>
      </c>
      <c r="C14" s="13" t="s">
        <v>68</v>
      </c>
      <c r="D14" s="14"/>
      <c r="E14" s="41"/>
      <c r="F14" s="42"/>
      <c r="G14" s="42"/>
      <c r="H14" s="101">
        <f t="shared" si="0"/>
        <v>0</v>
      </c>
      <c r="I14" s="102">
        <f t="shared" si="1"/>
        <v>0</v>
      </c>
      <c r="J14" s="43"/>
    </row>
    <row r="15" spans="1:10" ht="21.75" customHeight="1">
      <c r="A15" s="11"/>
      <c r="B15" s="12"/>
      <c r="C15" s="13" t="s">
        <v>98</v>
      </c>
      <c r="D15" s="14">
        <v>100000</v>
      </c>
      <c r="E15" s="41">
        <v>100000</v>
      </c>
      <c r="F15" s="42">
        <v>0</v>
      </c>
      <c r="G15" s="42">
        <v>0</v>
      </c>
      <c r="H15" s="101">
        <f t="shared" si="0"/>
        <v>100000</v>
      </c>
      <c r="I15" s="102">
        <f t="shared" si="1"/>
        <v>0</v>
      </c>
      <c r="J15" s="43"/>
    </row>
    <row r="16" spans="1:10" ht="21.75" customHeight="1">
      <c r="A16" s="11"/>
      <c r="B16" s="12"/>
      <c r="C16" s="13" t="s">
        <v>99</v>
      </c>
      <c r="D16" s="14">
        <v>100000</v>
      </c>
      <c r="E16" s="41">
        <v>0</v>
      </c>
      <c r="F16" s="42">
        <v>0</v>
      </c>
      <c r="G16" s="42">
        <v>0</v>
      </c>
      <c r="H16" s="101">
        <f t="shared" si="0"/>
        <v>0</v>
      </c>
      <c r="I16" s="102">
        <f t="shared" si="1"/>
        <v>100000</v>
      </c>
      <c r="J16" s="43"/>
    </row>
    <row r="17" spans="1:10" ht="21.75" customHeight="1">
      <c r="A17" s="11"/>
      <c r="B17" s="12">
        <v>5</v>
      </c>
      <c r="C17" s="13" t="s">
        <v>175</v>
      </c>
      <c r="D17" s="14">
        <v>5000</v>
      </c>
      <c r="E17" s="41">
        <v>2660</v>
      </c>
      <c r="F17" s="42">
        <v>0</v>
      </c>
      <c r="G17" s="42">
        <v>0</v>
      </c>
      <c r="H17" s="101">
        <f t="shared" si="0"/>
        <v>2660</v>
      </c>
      <c r="I17" s="102">
        <f t="shared" si="1"/>
        <v>2340</v>
      </c>
      <c r="J17" s="43"/>
    </row>
    <row r="18" spans="1:10" ht="21.75" customHeight="1">
      <c r="A18" s="11"/>
      <c r="B18" s="12">
        <v>6</v>
      </c>
      <c r="C18" s="13" t="s">
        <v>56</v>
      </c>
      <c r="D18" s="14">
        <v>175000</v>
      </c>
      <c r="E18" s="41">
        <v>175000</v>
      </c>
      <c r="F18" s="42">
        <v>0</v>
      </c>
      <c r="G18" s="42">
        <v>0</v>
      </c>
      <c r="H18" s="101">
        <f t="shared" si="0"/>
        <v>175000</v>
      </c>
      <c r="I18" s="102">
        <f t="shared" si="1"/>
        <v>0</v>
      </c>
      <c r="J18" s="43"/>
    </row>
    <row r="19" spans="1:10" ht="21.75" customHeight="1">
      <c r="A19" s="11"/>
      <c r="B19" s="12"/>
      <c r="C19" s="13"/>
      <c r="D19" s="14"/>
      <c r="E19" s="41"/>
      <c r="F19" s="42"/>
      <c r="G19" s="47"/>
      <c r="H19" s="96">
        <f t="shared" si="0"/>
        <v>0</v>
      </c>
      <c r="I19" s="97">
        <f t="shared" si="1"/>
        <v>0</v>
      </c>
      <c r="J19" s="49"/>
    </row>
    <row r="20" spans="1:10" ht="21.75" customHeight="1">
      <c r="A20" s="40"/>
      <c r="B20" s="164" t="s">
        <v>69</v>
      </c>
      <c r="C20" s="165"/>
      <c r="D20" s="38">
        <f>SUM(D21:D26,D32:D36)</f>
        <v>9404850</v>
      </c>
      <c r="E20" s="38">
        <f>SUM(E21:E26,E32:E36)</f>
        <v>2900987</v>
      </c>
      <c r="F20" s="38">
        <f>SUM(F21:F26,F32:F36)</f>
        <v>618240</v>
      </c>
      <c r="G20" s="38">
        <f>SUM(G21:G26,G32:G36)</f>
        <v>288750</v>
      </c>
      <c r="H20" s="9">
        <f t="shared" si="0"/>
        <v>3807977</v>
      </c>
      <c r="I20" s="39">
        <f aca="true" t="shared" si="2" ref="I20:I26">SUM(D20)-H20</f>
        <v>5596873</v>
      </c>
      <c r="J20" s="39">
        <f>SUM(J21:J25,J32:J36)</f>
        <v>0</v>
      </c>
    </row>
    <row r="21" spans="1:10" ht="21.75" customHeight="1">
      <c r="A21" s="11"/>
      <c r="B21" s="12">
        <v>1</v>
      </c>
      <c r="C21" s="44" t="s">
        <v>70</v>
      </c>
      <c r="D21" s="14">
        <v>515330</v>
      </c>
      <c r="E21" s="45">
        <v>257040</v>
      </c>
      <c r="F21" s="45">
        <v>0</v>
      </c>
      <c r="G21" s="45">
        <v>0</v>
      </c>
      <c r="H21" s="95">
        <f t="shared" si="0"/>
        <v>257040</v>
      </c>
      <c r="I21" s="94">
        <f t="shared" si="2"/>
        <v>258290</v>
      </c>
      <c r="J21" s="42"/>
    </row>
    <row r="22" spans="1:10" ht="21.75" customHeight="1">
      <c r="A22" s="11"/>
      <c r="B22" s="12">
        <v>2</v>
      </c>
      <c r="C22" s="44" t="s">
        <v>90</v>
      </c>
      <c r="D22" s="14">
        <v>42560</v>
      </c>
      <c r="E22" s="42">
        <v>21060</v>
      </c>
      <c r="F22" s="42">
        <v>0</v>
      </c>
      <c r="G22" s="42">
        <v>0</v>
      </c>
      <c r="H22" s="101">
        <f t="shared" si="0"/>
        <v>21060</v>
      </c>
      <c r="I22" s="102">
        <f t="shared" si="2"/>
        <v>21500</v>
      </c>
      <c r="J22" s="42"/>
    </row>
    <row r="23" spans="1:10" ht="21.75" customHeight="1">
      <c r="A23" s="11"/>
      <c r="B23" s="12">
        <v>3</v>
      </c>
      <c r="C23" s="44" t="s">
        <v>91</v>
      </c>
      <c r="D23" s="14">
        <v>42560</v>
      </c>
      <c r="E23" s="42">
        <v>21060</v>
      </c>
      <c r="F23" s="42">
        <v>0</v>
      </c>
      <c r="G23" s="42">
        <v>0</v>
      </c>
      <c r="H23" s="101">
        <f t="shared" si="0"/>
        <v>21060</v>
      </c>
      <c r="I23" s="102">
        <f t="shared" si="2"/>
        <v>21500</v>
      </c>
      <c r="J23" s="42"/>
    </row>
    <row r="24" spans="1:10" ht="21.75" customHeight="1">
      <c r="A24" s="11"/>
      <c r="B24" s="12">
        <v>4</v>
      </c>
      <c r="C24" s="13" t="s">
        <v>129</v>
      </c>
      <c r="D24" s="14">
        <v>86400</v>
      </c>
      <c r="E24" s="42">
        <v>43200</v>
      </c>
      <c r="F24" s="42">
        <v>0</v>
      </c>
      <c r="G24" s="42">
        <v>0</v>
      </c>
      <c r="H24" s="101">
        <f t="shared" si="0"/>
        <v>43200</v>
      </c>
      <c r="I24" s="102">
        <f t="shared" si="2"/>
        <v>43200</v>
      </c>
      <c r="J24" s="42"/>
    </row>
    <row r="25" spans="1:10" ht="21.75" customHeight="1">
      <c r="A25" s="11"/>
      <c r="B25" s="12">
        <v>5</v>
      </c>
      <c r="C25" s="13" t="s">
        <v>71</v>
      </c>
      <c r="D25" s="14">
        <v>2232000</v>
      </c>
      <c r="E25" s="42">
        <v>1014038</v>
      </c>
      <c r="F25" s="42">
        <v>0</v>
      </c>
      <c r="G25" s="42">
        <v>0</v>
      </c>
      <c r="H25" s="101">
        <f t="shared" si="0"/>
        <v>1014038</v>
      </c>
      <c r="I25" s="102">
        <f t="shared" si="2"/>
        <v>1217962</v>
      </c>
      <c r="J25" s="42"/>
    </row>
    <row r="26" spans="1:10" ht="21.75" customHeight="1">
      <c r="A26" s="18"/>
      <c r="B26" s="19"/>
      <c r="C26" s="20"/>
      <c r="D26" s="21"/>
      <c r="E26" s="47"/>
      <c r="F26" s="47"/>
      <c r="G26" s="47"/>
      <c r="H26" s="96">
        <f t="shared" si="0"/>
        <v>0</v>
      </c>
      <c r="I26" s="97">
        <f t="shared" si="2"/>
        <v>0</v>
      </c>
      <c r="J26" s="47"/>
    </row>
    <row r="27" spans="1:10" ht="21" customHeight="1">
      <c r="A27" s="158" t="s">
        <v>64</v>
      </c>
      <c r="B27" s="158"/>
      <c r="C27" s="158"/>
      <c r="D27" s="158"/>
      <c r="E27" s="158"/>
      <c r="F27" s="158"/>
      <c r="G27" s="158"/>
      <c r="H27" s="158"/>
      <c r="I27" s="158"/>
      <c r="J27" s="158"/>
    </row>
    <row r="28" spans="1:10" ht="21.75" customHeight="1">
      <c r="A28" s="158" t="s">
        <v>173</v>
      </c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 ht="21.75" customHeight="1">
      <c r="A29" s="159" t="s">
        <v>174</v>
      </c>
      <c r="B29" s="159"/>
      <c r="C29" s="159"/>
      <c r="D29" s="159"/>
      <c r="E29" s="159"/>
      <c r="F29" s="159"/>
      <c r="G29" s="159"/>
      <c r="H29" s="159"/>
      <c r="I29" s="159"/>
      <c r="J29" s="159"/>
    </row>
    <row r="30" spans="1:10" ht="21" customHeight="1">
      <c r="A30" s="150" t="s">
        <v>0</v>
      </c>
      <c r="B30" s="151"/>
      <c r="C30" s="152"/>
      <c r="D30" s="4" t="s">
        <v>1</v>
      </c>
      <c r="E30" s="160" t="s">
        <v>2</v>
      </c>
      <c r="F30" s="161"/>
      <c r="G30" s="162"/>
      <c r="H30" s="5" t="s">
        <v>3</v>
      </c>
      <c r="I30" s="4" t="s">
        <v>27</v>
      </c>
      <c r="J30" s="31" t="s">
        <v>82</v>
      </c>
    </row>
    <row r="31" spans="1:10" ht="21" customHeight="1">
      <c r="A31" s="153"/>
      <c r="B31" s="154"/>
      <c r="C31" s="155"/>
      <c r="D31" s="6" t="s">
        <v>4</v>
      </c>
      <c r="E31" s="6" t="s">
        <v>5</v>
      </c>
      <c r="F31" s="6" t="s">
        <v>6</v>
      </c>
      <c r="G31" s="32" t="s">
        <v>7</v>
      </c>
      <c r="H31" s="33"/>
      <c r="I31" s="6"/>
      <c r="J31" s="34" t="s">
        <v>81</v>
      </c>
    </row>
    <row r="32" spans="1:10" ht="21" customHeight="1">
      <c r="A32" s="11"/>
      <c r="B32" s="12">
        <v>6</v>
      </c>
      <c r="C32" s="13" t="s">
        <v>72</v>
      </c>
      <c r="D32" s="14">
        <v>4615000</v>
      </c>
      <c r="E32" s="42">
        <v>1032683</v>
      </c>
      <c r="F32" s="42">
        <v>505500</v>
      </c>
      <c r="G32" s="42">
        <v>188040</v>
      </c>
      <c r="H32" s="103">
        <f aca="true" t="shared" si="3" ref="H32:H46">SUM(E32:G32)</f>
        <v>1726223</v>
      </c>
      <c r="I32" s="104">
        <f>SUM(D32)-H32</f>
        <v>2888777</v>
      </c>
      <c r="J32" s="42"/>
    </row>
    <row r="33" spans="1:10" ht="21" customHeight="1">
      <c r="A33" s="11"/>
      <c r="B33" s="12">
        <v>7</v>
      </c>
      <c r="C33" s="13" t="s">
        <v>96</v>
      </c>
      <c r="D33" s="14">
        <v>70000</v>
      </c>
      <c r="E33" s="42">
        <v>0</v>
      </c>
      <c r="F33" s="42"/>
      <c r="G33" s="42"/>
      <c r="H33" s="103">
        <f t="shared" si="3"/>
        <v>0</v>
      </c>
      <c r="I33" s="104">
        <f>SUM(D33)-H33</f>
        <v>70000</v>
      </c>
      <c r="J33" s="42"/>
    </row>
    <row r="34" spans="1:10" ht="21" customHeight="1">
      <c r="A34" s="11"/>
      <c r="B34" s="12">
        <v>8</v>
      </c>
      <c r="C34" s="13" t="s">
        <v>73</v>
      </c>
      <c r="D34" s="14">
        <v>336000</v>
      </c>
      <c r="E34" s="42">
        <v>76546</v>
      </c>
      <c r="F34" s="42">
        <v>21000</v>
      </c>
      <c r="G34" s="42">
        <v>21000</v>
      </c>
      <c r="H34" s="103">
        <f t="shared" si="3"/>
        <v>118546</v>
      </c>
      <c r="I34" s="104">
        <f>SUM(D34)-H34</f>
        <v>217454</v>
      </c>
      <c r="J34" s="42"/>
    </row>
    <row r="35" spans="1:10" ht="21" customHeight="1">
      <c r="A35" s="11"/>
      <c r="B35" s="12">
        <v>9</v>
      </c>
      <c r="C35" s="13" t="s">
        <v>97</v>
      </c>
      <c r="D35" s="14">
        <v>1265000</v>
      </c>
      <c r="E35" s="42">
        <v>394140</v>
      </c>
      <c r="F35" s="42">
        <v>91740</v>
      </c>
      <c r="G35" s="42">
        <v>69000</v>
      </c>
      <c r="H35" s="103">
        <f t="shared" si="3"/>
        <v>554880</v>
      </c>
      <c r="I35" s="104">
        <f>SUM(D35)-H35</f>
        <v>710120</v>
      </c>
      <c r="J35" s="42"/>
    </row>
    <row r="36" spans="1:10" ht="21" customHeight="1">
      <c r="A36" s="11"/>
      <c r="B36" s="12">
        <v>10</v>
      </c>
      <c r="C36" s="13" t="s">
        <v>74</v>
      </c>
      <c r="D36" s="14">
        <v>200000</v>
      </c>
      <c r="E36" s="42">
        <v>41220</v>
      </c>
      <c r="F36" s="42">
        <v>0</v>
      </c>
      <c r="G36" s="42">
        <v>10710</v>
      </c>
      <c r="H36" s="103">
        <f t="shared" si="3"/>
        <v>51930</v>
      </c>
      <c r="I36" s="104">
        <f>SUM(D36)-H36</f>
        <v>148070</v>
      </c>
      <c r="J36" s="42"/>
    </row>
    <row r="37" spans="1:10" ht="21" customHeight="1">
      <c r="A37" s="40"/>
      <c r="B37" s="36" t="s">
        <v>12</v>
      </c>
      <c r="C37" s="37"/>
      <c r="D37" s="38">
        <f>SUM(D38+D47+D111)</f>
        <v>6479750</v>
      </c>
      <c r="E37" s="38">
        <f>SUM(E38+E47+E111)</f>
        <v>1118551.92</v>
      </c>
      <c r="F37" s="38">
        <f>SUM(F38+F47+F111)</f>
        <v>43535.65</v>
      </c>
      <c r="G37" s="38">
        <f>SUM(G38+G47+G111)</f>
        <v>87970</v>
      </c>
      <c r="H37" s="9">
        <f t="shared" si="3"/>
        <v>1250057.5699999998</v>
      </c>
      <c r="I37" s="39">
        <f>SUM(D37-H37)</f>
        <v>5229692.43</v>
      </c>
      <c r="J37" s="39">
        <f>SUM(J38+J47+J111)</f>
        <v>20277</v>
      </c>
    </row>
    <row r="38" spans="1:10" ht="21" customHeight="1">
      <c r="A38" s="40"/>
      <c r="B38" s="36" t="s">
        <v>13</v>
      </c>
      <c r="C38" s="50"/>
      <c r="D38" s="9">
        <f>SUM(D39:D46)</f>
        <v>630000</v>
      </c>
      <c r="E38" s="9">
        <f>SUM(E39:E46)</f>
        <v>90500</v>
      </c>
      <c r="F38" s="9">
        <f>SUM(F39:F46)</f>
        <v>4800</v>
      </c>
      <c r="G38" s="9">
        <f>SUM(G39:G46)</f>
        <v>0</v>
      </c>
      <c r="H38" s="9">
        <f t="shared" si="3"/>
        <v>95300</v>
      </c>
      <c r="I38" s="39">
        <f>SUM(D38-H38)</f>
        <v>534700</v>
      </c>
      <c r="J38" s="39">
        <f>SUM(J39:J46)</f>
        <v>0</v>
      </c>
    </row>
    <row r="39" spans="1:10" ht="21" customHeight="1">
      <c r="A39" s="11"/>
      <c r="B39" s="12">
        <v>1</v>
      </c>
      <c r="C39" s="13" t="s">
        <v>75</v>
      </c>
      <c r="D39" s="28"/>
      <c r="E39" s="41"/>
      <c r="F39" s="42"/>
      <c r="G39" s="51"/>
      <c r="H39" s="95">
        <f t="shared" si="3"/>
        <v>0</v>
      </c>
      <c r="I39" s="94">
        <f aca="true" t="shared" si="4" ref="I39:I46">SUM(D39-H39)</f>
        <v>0</v>
      </c>
      <c r="J39" s="42"/>
    </row>
    <row r="40" spans="1:10" ht="21" customHeight="1">
      <c r="A40" s="11"/>
      <c r="B40" s="12"/>
      <c r="C40" s="13" t="s">
        <v>100</v>
      </c>
      <c r="D40" s="28">
        <v>20000</v>
      </c>
      <c r="E40" s="41">
        <v>0</v>
      </c>
      <c r="F40" s="42">
        <v>0</v>
      </c>
      <c r="G40" s="51">
        <v>0</v>
      </c>
      <c r="H40" s="101">
        <f t="shared" si="3"/>
        <v>0</v>
      </c>
      <c r="I40" s="102">
        <f t="shared" si="4"/>
        <v>20000</v>
      </c>
      <c r="J40" s="42"/>
    </row>
    <row r="41" spans="1:10" ht="21" customHeight="1">
      <c r="A41" s="11"/>
      <c r="B41" s="12"/>
      <c r="C41" s="13" t="s">
        <v>140</v>
      </c>
      <c r="D41" s="28">
        <v>20000</v>
      </c>
      <c r="E41" s="41">
        <v>0</v>
      </c>
      <c r="F41" s="42">
        <v>0</v>
      </c>
      <c r="G41" s="51">
        <v>0</v>
      </c>
      <c r="H41" s="101">
        <f t="shared" si="3"/>
        <v>0</v>
      </c>
      <c r="I41" s="102">
        <f t="shared" si="4"/>
        <v>20000</v>
      </c>
      <c r="J41" s="42"/>
    </row>
    <row r="42" spans="1:10" ht="21" customHeight="1">
      <c r="A42" s="11"/>
      <c r="B42" s="12"/>
      <c r="C42" s="13" t="s">
        <v>101</v>
      </c>
      <c r="D42" s="28">
        <v>260000</v>
      </c>
      <c r="E42" s="41">
        <v>0</v>
      </c>
      <c r="F42" s="42">
        <v>0</v>
      </c>
      <c r="G42" s="51">
        <v>0</v>
      </c>
      <c r="H42" s="101">
        <f t="shared" si="3"/>
        <v>0</v>
      </c>
      <c r="I42" s="102">
        <f t="shared" si="4"/>
        <v>260000</v>
      </c>
      <c r="J42" s="42"/>
    </row>
    <row r="43" spans="1:10" ht="21" customHeight="1">
      <c r="A43" s="11"/>
      <c r="B43" s="12"/>
      <c r="C43" s="13" t="s">
        <v>141</v>
      </c>
      <c r="D43" s="28">
        <v>100000</v>
      </c>
      <c r="E43" s="41">
        <v>21000</v>
      </c>
      <c r="F43" s="42">
        <v>0</v>
      </c>
      <c r="G43" s="51">
        <v>0</v>
      </c>
      <c r="H43" s="101">
        <f t="shared" si="3"/>
        <v>21000</v>
      </c>
      <c r="I43" s="102">
        <f t="shared" si="4"/>
        <v>79000</v>
      </c>
      <c r="J43" s="42"/>
    </row>
    <row r="44" spans="1:10" ht="21" customHeight="1">
      <c r="A44" s="11"/>
      <c r="B44" s="12">
        <v>2</v>
      </c>
      <c r="C44" s="13" t="s">
        <v>76</v>
      </c>
      <c r="D44" s="28">
        <v>40000</v>
      </c>
      <c r="E44" s="41">
        <v>0</v>
      </c>
      <c r="F44" s="42">
        <v>0</v>
      </c>
      <c r="G44" s="51">
        <v>0</v>
      </c>
      <c r="H44" s="101">
        <f t="shared" si="3"/>
        <v>0</v>
      </c>
      <c r="I44" s="102">
        <f t="shared" si="4"/>
        <v>40000</v>
      </c>
      <c r="J44" s="42"/>
    </row>
    <row r="45" spans="1:10" ht="21" customHeight="1">
      <c r="A45" s="11"/>
      <c r="B45" s="52">
        <v>3</v>
      </c>
      <c r="C45" s="53" t="s">
        <v>95</v>
      </c>
      <c r="D45" s="14">
        <v>120000</v>
      </c>
      <c r="E45" s="42">
        <v>65000</v>
      </c>
      <c r="F45" s="42">
        <v>0</v>
      </c>
      <c r="G45" s="51">
        <v>0</v>
      </c>
      <c r="H45" s="101">
        <f t="shared" si="3"/>
        <v>65000</v>
      </c>
      <c r="I45" s="102">
        <f t="shared" si="4"/>
        <v>55000</v>
      </c>
      <c r="J45" s="42"/>
    </row>
    <row r="46" spans="1:10" ht="21" customHeight="1">
      <c r="A46" s="11"/>
      <c r="B46" s="52">
        <v>4</v>
      </c>
      <c r="C46" s="13" t="s">
        <v>14</v>
      </c>
      <c r="D46" s="28">
        <v>70000</v>
      </c>
      <c r="E46" s="42">
        <v>4500</v>
      </c>
      <c r="F46" s="42">
        <v>4800</v>
      </c>
      <c r="G46" s="42">
        <v>0</v>
      </c>
      <c r="H46" s="96">
        <f t="shared" si="3"/>
        <v>9300</v>
      </c>
      <c r="I46" s="97">
        <f t="shared" si="4"/>
        <v>60700</v>
      </c>
      <c r="J46" s="42"/>
    </row>
    <row r="47" spans="1:10" ht="21" customHeight="1">
      <c r="A47" s="40"/>
      <c r="B47" s="36" t="s">
        <v>15</v>
      </c>
      <c r="C47" s="50"/>
      <c r="D47" s="38">
        <f>SUM(D48:D53,D59:D79,D85:D105)</f>
        <v>4059750</v>
      </c>
      <c r="E47" s="38">
        <f>SUM(E48:E53,E59:E79,E85:E105)</f>
        <v>703358</v>
      </c>
      <c r="F47" s="38">
        <f>SUM(F48:F53,F59:F79,F85:F105)</f>
        <v>37814</v>
      </c>
      <c r="G47" s="38">
        <f>SUM(G48:G53,G59:G79,G85:G105)</f>
        <v>21150</v>
      </c>
      <c r="H47" s="9">
        <f>SUM(E47:G47)</f>
        <v>762322</v>
      </c>
      <c r="I47" s="39">
        <f>SUM(D47-H47)</f>
        <v>3297428</v>
      </c>
      <c r="J47" s="39">
        <f>SUM(J48:J51,J52:J79,J92:J105,J96:J101)</f>
        <v>0</v>
      </c>
    </row>
    <row r="48" spans="1:10" ht="21" customHeight="1">
      <c r="A48" s="11"/>
      <c r="B48" s="54">
        <v>1</v>
      </c>
      <c r="C48" s="55" t="s">
        <v>58</v>
      </c>
      <c r="D48" s="56"/>
      <c r="E48" s="57"/>
      <c r="F48" s="58"/>
      <c r="G48" s="59"/>
      <c r="H48" s="95">
        <f aca="true" t="shared" si="5" ref="H48:H53">SUM(E48:G48)</f>
        <v>0</v>
      </c>
      <c r="I48" s="94">
        <f aca="true" t="shared" si="6" ref="I48:I53">SUM(D48-H48)</f>
        <v>0</v>
      </c>
      <c r="J48" s="45"/>
    </row>
    <row r="49" spans="1:10" ht="21" customHeight="1">
      <c r="A49" s="11"/>
      <c r="B49" s="61"/>
      <c r="C49" s="55" t="s">
        <v>102</v>
      </c>
      <c r="D49" s="62">
        <v>10000</v>
      </c>
      <c r="E49" s="63">
        <v>0</v>
      </c>
      <c r="F49" s="60">
        <v>0</v>
      </c>
      <c r="G49" s="64">
        <v>0</v>
      </c>
      <c r="H49" s="101">
        <f t="shared" si="5"/>
        <v>0</v>
      </c>
      <c r="I49" s="102">
        <f t="shared" si="6"/>
        <v>10000</v>
      </c>
      <c r="J49" s="14"/>
    </row>
    <row r="50" spans="1:10" ht="21" customHeight="1">
      <c r="A50" s="11"/>
      <c r="B50" s="61"/>
      <c r="C50" s="55" t="s">
        <v>103</v>
      </c>
      <c r="D50" s="62">
        <v>15000</v>
      </c>
      <c r="E50" s="63">
        <v>0</v>
      </c>
      <c r="F50" s="60">
        <v>0</v>
      </c>
      <c r="G50" s="64">
        <v>0</v>
      </c>
      <c r="H50" s="101">
        <f t="shared" si="5"/>
        <v>0</v>
      </c>
      <c r="I50" s="102">
        <f t="shared" si="6"/>
        <v>15000</v>
      </c>
      <c r="J50" s="14"/>
    </row>
    <row r="51" spans="1:10" ht="21" customHeight="1">
      <c r="A51" s="11"/>
      <c r="B51" s="73"/>
      <c r="C51" s="78" t="s">
        <v>142</v>
      </c>
      <c r="D51" s="62">
        <v>10000</v>
      </c>
      <c r="E51" s="63">
        <v>1200</v>
      </c>
      <c r="F51" s="42">
        <v>0</v>
      </c>
      <c r="G51" s="64">
        <v>0</v>
      </c>
      <c r="H51" s="101">
        <f t="shared" si="5"/>
        <v>1200</v>
      </c>
      <c r="I51" s="102">
        <f t="shared" si="6"/>
        <v>8800</v>
      </c>
      <c r="J51" s="14"/>
    </row>
    <row r="52" spans="1:10" s="2" customFormat="1" ht="21" customHeight="1">
      <c r="A52" s="68"/>
      <c r="B52" s="69"/>
      <c r="C52" s="105" t="s">
        <v>143</v>
      </c>
      <c r="D52" s="70">
        <v>500000</v>
      </c>
      <c r="E52" s="70">
        <v>119886</v>
      </c>
      <c r="F52" s="70">
        <v>0</v>
      </c>
      <c r="G52" s="70">
        <v>0</v>
      </c>
      <c r="H52" s="101">
        <f t="shared" si="5"/>
        <v>119886</v>
      </c>
      <c r="I52" s="102">
        <f t="shared" si="6"/>
        <v>380114</v>
      </c>
      <c r="J52" s="71"/>
    </row>
    <row r="53" spans="1:10" s="2" customFormat="1" ht="21" customHeight="1">
      <c r="A53" s="106"/>
      <c r="B53" s="107"/>
      <c r="C53" s="108" t="s">
        <v>156</v>
      </c>
      <c r="D53" s="109">
        <v>12000</v>
      </c>
      <c r="E53" s="109">
        <v>0</v>
      </c>
      <c r="F53" s="109">
        <v>0</v>
      </c>
      <c r="G53" s="109">
        <v>0</v>
      </c>
      <c r="H53" s="96">
        <f t="shared" si="5"/>
        <v>0</v>
      </c>
      <c r="I53" s="97">
        <f t="shared" si="6"/>
        <v>12000</v>
      </c>
      <c r="J53" s="110"/>
    </row>
    <row r="54" spans="1:10" ht="21.75" customHeight="1">
      <c r="A54" s="158" t="s">
        <v>64</v>
      </c>
      <c r="B54" s="158"/>
      <c r="C54" s="158"/>
      <c r="D54" s="158"/>
      <c r="E54" s="158"/>
      <c r="F54" s="158"/>
      <c r="G54" s="158"/>
      <c r="H54" s="158"/>
      <c r="I54" s="158"/>
      <c r="J54" s="158"/>
    </row>
    <row r="55" spans="1:10" ht="21.75" customHeight="1">
      <c r="A55" s="158" t="s">
        <v>173</v>
      </c>
      <c r="B55" s="158"/>
      <c r="C55" s="158"/>
      <c r="D55" s="158"/>
      <c r="E55" s="158"/>
      <c r="F55" s="158"/>
      <c r="G55" s="158"/>
      <c r="H55" s="158"/>
      <c r="I55" s="158"/>
      <c r="J55" s="158"/>
    </row>
    <row r="56" spans="1:10" ht="21.75" customHeight="1">
      <c r="A56" s="159" t="s">
        <v>174</v>
      </c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0" ht="21.75" customHeight="1">
      <c r="A57" s="150" t="s">
        <v>0</v>
      </c>
      <c r="B57" s="151"/>
      <c r="C57" s="152"/>
      <c r="D57" s="4" t="s">
        <v>1</v>
      </c>
      <c r="E57" s="160" t="s">
        <v>2</v>
      </c>
      <c r="F57" s="161"/>
      <c r="G57" s="162"/>
      <c r="H57" s="4" t="s">
        <v>3</v>
      </c>
      <c r="I57" s="67" t="s">
        <v>27</v>
      </c>
      <c r="J57" s="31" t="s">
        <v>82</v>
      </c>
    </row>
    <row r="58" spans="1:10" ht="21.75" customHeight="1">
      <c r="A58" s="153"/>
      <c r="B58" s="154"/>
      <c r="C58" s="155"/>
      <c r="D58" s="6" t="s">
        <v>4</v>
      </c>
      <c r="E58" s="6" t="s">
        <v>5</v>
      </c>
      <c r="F58" s="6" t="s">
        <v>6</v>
      </c>
      <c r="G58" s="30" t="s">
        <v>7</v>
      </c>
      <c r="H58" s="7"/>
      <c r="I58" s="29"/>
      <c r="J58" s="34" t="s">
        <v>81</v>
      </c>
    </row>
    <row r="59" spans="1:10" ht="21.75" customHeight="1">
      <c r="A59" s="11"/>
      <c r="B59" s="54">
        <v>2</v>
      </c>
      <c r="C59" s="72" t="s">
        <v>59</v>
      </c>
      <c r="D59" s="62"/>
      <c r="E59" s="63"/>
      <c r="F59" s="60"/>
      <c r="G59" s="46"/>
      <c r="H59" s="102">
        <f>SUM(E59:G59)</f>
        <v>0</v>
      </c>
      <c r="I59" s="111">
        <f aca="true" t="shared" si="7" ref="I59:I79">SUM(D59)-H59</f>
        <v>0</v>
      </c>
      <c r="J59" s="42"/>
    </row>
    <row r="60" spans="1:10" ht="21.75" customHeight="1">
      <c r="A60" s="11"/>
      <c r="B60" s="73"/>
      <c r="C60" s="72" t="s">
        <v>104</v>
      </c>
      <c r="D60" s="62">
        <v>20000</v>
      </c>
      <c r="E60" s="42">
        <v>0</v>
      </c>
      <c r="F60" s="60">
        <v>0</v>
      </c>
      <c r="G60" s="46">
        <v>0</v>
      </c>
      <c r="H60" s="102">
        <f aca="true" t="shared" si="8" ref="H60:H79">SUM(E60:G60)</f>
        <v>0</v>
      </c>
      <c r="I60" s="111">
        <f t="shared" si="7"/>
        <v>20000</v>
      </c>
      <c r="J60" s="14"/>
    </row>
    <row r="61" spans="1:10" ht="21.75" customHeight="1">
      <c r="A61" s="11"/>
      <c r="B61" s="73"/>
      <c r="C61" s="72" t="s">
        <v>105</v>
      </c>
      <c r="D61" s="62">
        <v>50000</v>
      </c>
      <c r="E61" s="42">
        <v>16580</v>
      </c>
      <c r="F61" s="60">
        <v>0</v>
      </c>
      <c r="G61" s="46">
        <v>0</v>
      </c>
      <c r="H61" s="102">
        <f t="shared" si="8"/>
        <v>16580</v>
      </c>
      <c r="I61" s="111">
        <f t="shared" si="7"/>
        <v>33420</v>
      </c>
      <c r="J61" s="14"/>
    </row>
    <row r="62" spans="1:10" ht="21.75" customHeight="1">
      <c r="A62" s="11"/>
      <c r="B62" s="54">
        <v>3</v>
      </c>
      <c r="C62" s="76" t="s">
        <v>60</v>
      </c>
      <c r="D62" s="62"/>
      <c r="E62" s="42"/>
      <c r="F62" s="60"/>
      <c r="G62" s="46"/>
      <c r="H62" s="102">
        <f t="shared" si="8"/>
        <v>0</v>
      </c>
      <c r="I62" s="111">
        <f t="shared" si="7"/>
        <v>0</v>
      </c>
      <c r="J62" s="14"/>
    </row>
    <row r="63" spans="1:10" ht="21.75" customHeight="1">
      <c r="A63" s="11"/>
      <c r="B63" s="54"/>
      <c r="C63" s="72" t="s">
        <v>134</v>
      </c>
      <c r="D63" s="62">
        <v>10000</v>
      </c>
      <c r="E63" s="42">
        <v>0</v>
      </c>
      <c r="F63" s="60">
        <v>0</v>
      </c>
      <c r="G63" s="46">
        <v>0</v>
      </c>
      <c r="H63" s="102">
        <f t="shared" si="8"/>
        <v>0</v>
      </c>
      <c r="I63" s="111">
        <f t="shared" si="7"/>
        <v>10000</v>
      </c>
      <c r="J63" s="14"/>
    </row>
    <row r="64" spans="1:10" ht="21.75" customHeight="1">
      <c r="A64" s="11"/>
      <c r="B64" s="54"/>
      <c r="C64" s="72" t="s">
        <v>144</v>
      </c>
      <c r="D64" s="62">
        <v>50000</v>
      </c>
      <c r="E64" s="42">
        <v>0</v>
      </c>
      <c r="F64" s="60">
        <v>0</v>
      </c>
      <c r="G64" s="46">
        <v>0</v>
      </c>
      <c r="H64" s="102">
        <f t="shared" si="8"/>
        <v>0</v>
      </c>
      <c r="I64" s="111">
        <f t="shared" si="7"/>
        <v>50000</v>
      </c>
      <c r="J64" s="14"/>
    </row>
    <row r="65" spans="1:10" ht="21.75" customHeight="1">
      <c r="A65" s="11"/>
      <c r="B65" s="54"/>
      <c r="C65" s="72" t="s">
        <v>145</v>
      </c>
      <c r="D65" s="62">
        <v>10000</v>
      </c>
      <c r="E65" s="42">
        <v>0</v>
      </c>
      <c r="F65" s="60">
        <v>0</v>
      </c>
      <c r="G65" s="46">
        <v>0</v>
      </c>
      <c r="H65" s="102">
        <f t="shared" si="8"/>
        <v>0</v>
      </c>
      <c r="I65" s="111">
        <f t="shared" si="7"/>
        <v>10000</v>
      </c>
      <c r="J65" s="14"/>
    </row>
    <row r="66" spans="1:10" ht="21.75" customHeight="1">
      <c r="A66" s="11"/>
      <c r="B66" s="54"/>
      <c r="C66" s="72" t="s">
        <v>106</v>
      </c>
      <c r="D66" s="62">
        <v>240000</v>
      </c>
      <c r="E66" s="42">
        <v>16582</v>
      </c>
      <c r="F66" s="60">
        <v>13464</v>
      </c>
      <c r="G66" s="46">
        <v>0</v>
      </c>
      <c r="H66" s="102">
        <f t="shared" si="8"/>
        <v>30046</v>
      </c>
      <c r="I66" s="111">
        <f t="shared" si="7"/>
        <v>209954</v>
      </c>
      <c r="J66" s="14"/>
    </row>
    <row r="67" spans="1:10" ht="21.75" customHeight="1">
      <c r="A67" s="11"/>
      <c r="B67" s="54"/>
      <c r="C67" s="72" t="s">
        <v>146</v>
      </c>
      <c r="D67" s="62">
        <v>350000</v>
      </c>
      <c r="E67" s="42">
        <v>0</v>
      </c>
      <c r="F67" s="60">
        <v>0</v>
      </c>
      <c r="G67" s="46">
        <v>0</v>
      </c>
      <c r="H67" s="102">
        <f t="shared" si="8"/>
        <v>0</v>
      </c>
      <c r="I67" s="111">
        <f t="shared" si="7"/>
        <v>350000</v>
      </c>
      <c r="J67" s="14"/>
    </row>
    <row r="68" spans="1:10" ht="21.75" customHeight="1">
      <c r="A68" s="11"/>
      <c r="B68" s="54"/>
      <c r="C68" s="72" t="s">
        <v>109</v>
      </c>
      <c r="D68" s="62">
        <v>350000</v>
      </c>
      <c r="E68" s="42">
        <v>0</v>
      </c>
      <c r="F68" s="60">
        <v>0</v>
      </c>
      <c r="G68" s="46">
        <v>0</v>
      </c>
      <c r="H68" s="102">
        <f t="shared" si="8"/>
        <v>0</v>
      </c>
      <c r="I68" s="111">
        <f t="shared" si="7"/>
        <v>350000</v>
      </c>
      <c r="J68" s="14"/>
    </row>
    <row r="69" spans="1:10" ht="21.75" customHeight="1">
      <c r="A69" s="11"/>
      <c r="B69" s="54"/>
      <c r="C69" s="72" t="s">
        <v>147</v>
      </c>
      <c r="D69" s="62">
        <v>290000</v>
      </c>
      <c r="E69" s="42">
        <v>42060</v>
      </c>
      <c r="F69" s="60">
        <v>24350</v>
      </c>
      <c r="G69" s="46">
        <v>0</v>
      </c>
      <c r="H69" s="102">
        <f t="shared" si="8"/>
        <v>66410</v>
      </c>
      <c r="I69" s="111">
        <f t="shared" si="7"/>
        <v>223590</v>
      </c>
      <c r="J69" s="14"/>
    </row>
    <row r="70" spans="1:10" ht="21.75" customHeight="1">
      <c r="A70" s="11"/>
      <c r="B70" s="54"/>
      <c r="C70" s="72" t="s">
        <v>148</v>
      </c>
      <c r="D70" s="62">
        <v>10000</v>
      </c>
      <c r="E70" s="42">
        <v>0</v>
      </c>
      <c r="F70" s="60">
        <v>0</v>
      </c>
      <c r="G70" s="46">
        <v>0</v>
      </c>
      <c r="H70" s="102">
        <f t="shared" si="8"/>
        <v>0</v>
      </c>
      <c r="I70" s="111">
        <f t="shared" si="7"/>
        <v>10000</v>
      </c>
      <c r="J70" s="14"/>
    </row>
    <row r="71" spans="1:10" ht="21.75" customHeight="1">
      <c r="A71" s="11"/>
      <c r="B71" s="54"/>
      <c r="C71" s="72" t="s">
        <v>149</v>
      </c>
      <c r="D71" s="62">
        <v>10000</v>
      </c>
      <c r="E71" s="42">
        <v>0</v>
      </c>
      <c r="F71" s="60">
        <v>0</v>
      </c>
      <c r="G71" s="46">
        <v>0</v>
      </c>
      <c r="H71" s="102">
        <f t="shared" si="8"/>
        <v>0</v>
      </c>
      <c r="I71" s="111">
        <f t="shared" si="7"/>
        <v>10000</v>
      </c>
      <c r="J71" s="14"/>
    </row>
    <row r="72" spans="1:10" ht="21.75" customHeight="1">
      <c r="A72" s="11"/>
      <c r="B72" s="54"/>
      <c r="C72" s="72" t="s">
        <v>107</v>
      </c>
      <c r="D72" s="62">
        <v>550000</v>
      </c>
      <c r="E72" s="42">
        <v>0</v>
      </c>
      <c r="F72" s="60">
        <v>0</v>
      </c>
      <c r="G72" s="46">
        <v>0</v>
      </c>
      <c r="H72" s="102">
        <f t="shared" si="8"/>
        <v>0</v>
      </c>
      <c r="I72" s="111">
        <f t="shared" si="7"/>
        <v>550000</v>
      </c>
      <c r="J72" s="14"/>
    </row>
    <row r="73" spans="1:10" ht="21.75" customHeight="1">
      <c r="A73" s="11"/>
      <c r="B73" s="54"/>
      <c r="C73" s="72" t="s">
        <v>151</v>
      </c>
      <c r="D73" s="62">
        <v>200000</v>
      </c>
      <c r="E73" s="42">
        <v>26290</v>
      </c>
      <c r="F73" s="60">
        <v>0</v>
      </c>
      <c r="G73" s="46">
        <v>0</v>
      </c>
      <c r="H73" s="102">
        <f t="shared" si="8"/>
        <v>26290</v>
      </c>
      <c r="I73" s="111">
        <f t="shared" si="7"/>
        <v>173710</v>
      </c>
      <c r="J73" s="14"/>
    </row>
    <row r="74" spans="1:10" ht="21.75" customHeight="1">
      <c r="A74" s="11"/>
      <c r="B74" s="54"/>
      <c r="C74" s="76" t="s">
        <v>152</v>
      </c>
      <c r="D74" s="62">
        <v>100000</v>
      </c>
      <c r="E74" s="42">
        <v>0</v>
      </c>
      <c r="F74" s="60">
        <v>0</v>
      </c>
      <c r="G74" s="46">
        <v>0</v>
      </c>
      <c r="H74" s="102">
        <f t="shared" si="8"/>
        <v>0</v>
      </c>
      <c r="I74" s="111">
        <f t="shared" si="7"/>
        <v>100000</v>
      </c>
      <c r="J74" s="14"/>
    </row>
    <row r="75" spans="1:10" ht="21.75" customHeight="1">
      <c r="A75" s="11"/>
      <c r="B75" s="54"/>
      <c r="C75" s="129" t="s">
        <v>153</v>
      </c>
      <c r="D75" s="62">
        <v>10000</v>
      </c>
      <c r="E75" s="42">
        <v>0</v>
      </c>
      <c r="F75" s="60">
        <v>0</v>
      </c>
      <c r="G75" s="46">
        <v>0</v>
      </c>
      <c r="H75" s="102">
        <f t="shared" si="8"/>
        <v>0</v>
      </c>
      <c r="I75" s="111">
        <f t="shared" si="7"/>
        <v>10000</v>
      </c>
      <c r="J75" s="14"/>
    </row>
    <row r="76" spans="1:10" ht="21.75" customHeight="1">
      <c r="A76" s="11"/>
      <c r="B76" s="54"/>
      <c r="C76" s="72" t="s">
        <v>135</v>
      </c>
      <c r="D76" s="62">
        <v>20000</v>
      </c>
      <c r="E76" s="42">
        <v>0</v>
      </c>
      <c r="F76" s="60">
        <v>0</v>
      </c>
      <c r="G76" s="46">
        <v>0</v>
      </c>
      <c r="H76" s="102">
        <f t="shared" si="8"/>
        <v>0</v>
      </c>
      <c r="I76" s="111">
        <f t="shared" si="7"/>
        <v>20000</v>
      </c>
      <c r="J76" s="14"/>
    </row>
    <row r="77" spans="1:10" ht="21.75" customHeight="1">
      <c r="A77" s="11"/>
      <c r="B77" s="54"/>
      <c r="C77" s="129" t="s">
        <v>154</v>
      </c>
      <c r="D77" s="62">
        <v>20000</v>
      </c>
      <c r="E77" s="42">
        <v>0</v>
      </c>
      <c r="F77" s="60">
        <v>0</v>
      </c>
      <c r="G77" s="46">
        <v>0</v>
      </c>
      <c r="H77" s="102">
        <f t="shared" si="8"/>
        <v>0</v>
      </c>
      <c r="I77" s="111">
        <f t="shared" si="7"/>
        <v>20000</v>
      </c>
      <c r="J77" s="14"/>
    </row>
    <row r="78" spans="1:10" ht="21.75" customHeight="1">
      <c r="A78" s="11"/>
      <c r="B78" s="54"/>
      <c r="C78" s="129" t="s">
        <v>158</v>
      </c>
      <c r="D78" s="62">
        <v>50000</v>
      </c>
      <c r="E78" s="42">
        <v>0</v>
      </c>
      <c r="F78" s="60">
        <v>0</v>
      </c>
      <c r="G78" s="46">
        <v>21150</v>
      </c>
      <c r="H78" s="102">
        <f t="shared" si="8"/>
        <v>21150</v>
      </c>
      <c r="I78" s="111">
        <f t="shared" si="7"/>
        <v>28850</v>
      </c>
      <c r="J78" s="14"/>
    </row>
    <row r="79" spans="1:10" ht="21.75" customHeight="1">
      <c r="A79" s="18"/>
      <c r="B79" s="74"/>
      <c r="C79" s="130" t="s">
        <v>159</v>
      </c>
      <c r="D79" s="65">
        <v>30000</v>
      </c>
      <c r="E79" s="47">
        <v>18450</v>
      </c>
      <c r="F79" s="66">
        <v>0</v>
      </c>
      <c r="G79" s="48">
        <v>0</v>
      </c>
      <c r="H79" s="97">
        <f t="shared" si="8"/>
        <v>18450</v>
      </c>
      <c r="I79" s="112">
        <f t="shared" si="7"/>
        <v>11550</v>
      </c>
      <c r="J79" s="21"/>
    </row>
    <row r="80" spans="1:10" ht="21.75" customHeight="1">
      <c r="A80" s="158" t="s">
        <v>64</v>
      </c>
      <c r="B80" s="158"/>
      <c r="C80" s="158"/>
      <c r="D80" s="158"/>
      <c r="E80" s="158"/>
      <c r="F80" s="158"/>
      <c r="G80" s="158"/>
      <c r="H80" s="158"/>
      <c r="I80" s="158"/>
      <c r="J80" s="158"/>
    </row>
    <row r="81" spans="1:10" ht="21.75" customHeight="1">
      <c r="A81" s="158" t="s">
        <v>173</v>
      </c>
      <c r="B81" s="158"/>
      <c r="C81" s="158"/>
      <c r="D81" s="158"/>
      <c r="E81" s="158"/>
      <c r="F81" s="158"/>
      <c r="G81" s="158"/>
      <c r="H81" s="158"/>
      <c r="I81" s="158"/>
      <c r="J81" s="158"/>
    </row>
    <row r="82" spans="1:10" ht="21.75" customHeight="1">
      <c r="A82" s="159" t="s">
        <v>174</v>
      </c>
      <c r="B82" s="159"/>
      <c r="C82" s="159"/>
      <c r="D82" s="159"/>
      <c r="E82" s="159"/>
      <c r="F82" s="159"/>
      <c r="G82" s="159"/>
      <c r="H82" s="159"/>
      <c r="I82" s="159"/>
      <c r="J82" s="159"/>
    </row>
    <row r="83" spans="1:10" ht="21.75" customHeight="1">
      <c r="A83" s="150" t="s">
        <v>0</v>
      </c>
      <c r="B83" s="151"/>
      <c r="C83" s="152"/>
      <c r="D83" s="4" t="s">
        <v>1</v>
      </c>
      <c r="E83" s="160" t="s">
        <v>2</v>
      </c>
      <c r="F83" s="161"/>
      <c r="G83" s="162"/>
      <c r="H83" s="4" t="s">
        <v>3</v>
      </c>
      <c r="I83" s="67" t="s">
        <v>27</v>
      </c>
      <c r="J83" s="31" t="s">
        <v>82</v>
      </c>
    </row>
    <row r="84" spans="1:10" ht="21.75" customHeight="1">
      <c r="A84" s="153"/>
      <c r="B84" s="154"/>
      <c r="C84" s="155"/>
      <c r="D84" s="6" t="s">
        <v>4</v>
      </c>
      <c r="E84" s="6" t="s">
        <v>5</v>
      </c>
      <c r="F84" s="6" t="s">
        <v>6</v>
      </c>
      <c r="G84" s="30" t="s">
        <v>7</v>
      </c>
      <c r="H84" s="7"/>
      <c r="I84" s="29"/>
      <c r="J84" s="34" t="s">
        <v>81</v>
      </c>
    </row>
    <row r="85" spans="1:10" ht="21.75" customHeight="1">
      <c r="A85" s="85"/>
      <c r="B85" s="98"/>
      <c r="C85" s="129" t="s">
        <v>160</v>
      </c>
      <c r="D85" s="132">
        <v>30000</v>
      </c>
      <c r="E85" s="70">
        <v>11650</v>
      </c>
      <c r="F85" s="138">
        <v>0</v>
      </c>
      <c r="G85" s="139">
        <v>0</v>
      </c>
      <c r="H85" s="101">
        <f>SUM(E85:G85)</f>
        <v>11650</v>
      </c>
      <c r="I85" s="111">
        <f>SUM(D85-H85)</f>
        <v>18350</v>
      </c>
      <c r="J85" s="92"/>
    </row>
    <row r="86" spans="1:10" ht="21.75" customHeight="1">
      <c r="A86" s="85"/>
      <c r="B86" s="98"/>
      <c r="C86" s="129" t="s">
        <v>161</v>
      </c>
      <c r="D86" s="132">
        <v>30000</v>
      </c>
      <c r="E86" s="70">
        <v>0</v>
      </c>
      <c r="F86" s="138">
        <v>0</v>
      </c>
      <c r="G86" s="139">
        <v>0</v>
      </c>
      <c r="H86" s="101">
        <f aca="true" t="shared" si="9" ref="H86:H105">SUM(E86:G86)</f>
        <v>0</v>
      </c>
      <c r="I86" s="111">
        <f aca="true" t="shared" si="10" ref="I86:I105">SUM(D86-H86)</f>
        <v>30000</v>
      </c>
      <c r="J86" s="92"/>
    </row>
    <row r="87" spans="1:10" ht="21.75" customHeight="1">
      <c r="A87" s="85"/>
      <c r="B87" s="98"/>
      <c r="C87" s="129" t="s">
        <v>162</v>
      </c>
      <c r="D87" s="132">
        <v>50000</v>
      </c>
      <c r="E87" s="70">
        <v>33890</v>
      </c>
      <c r="F87" s="138">
        <v>0</v>
      </c>
      <c r="G87" s="139">
        <v>0</v>
      </c>
      <c r="H87" s="101">
        <f t="shared" si="9"/>
        <v>33890</v>
      </c>
      <c r="I87" s="111">
        <f t="shared" si="10"/>
        <v>16110</v>
      </c>
      <c r="J87" s="92"/>
    </row>
    <row r="88" spans="1:10" ht="21.75" customHeight="1">
      <c r="A88" s="85"/>
      <c r="B88" s="98"/>
      <c r="C88" s="129" t="s">
        <v>163</v>
      </c>
      <c r="D88" s="132">
        <v>30000</v>
      </c>
      <c r="E88" s="70">
        <v>0</v>
      </c>
      <c r="F88" s="138">
        <v>0</v>
      </c>
      <c r="G88" s="139">
        <v>0</v>
      </c>
      <c r="H88" s="101">
        <f t="shared" si="9"/>
        <v>0</v>
      </c>
      <c r="I88" s="111">
        <f t="shared" si="10"/>
        <v>30000</v>
      </c>
      <c r="J88" s="92"/>
    </row>
    <row r="89" spans="1:10" ht="21.75" customHeight="1">
      <c r="A89" s="85"/>
      <c r="B89" s="98"/>
      <c r="C89" s="129" t="s">
        <v>164</v>
      </c>
      <c r="D89" s="132">
        <v>30000</v>
      </c>
      <c r="E89" s="70">
        <v>0</v>
      </c>
      <c r="F89" s="138">
        <v>0</v>
      </c>
      <c r="G89" s="139">
        <v>0</v>
      </c>
      <c r="H89" s="101">
        <f t="shared" si="9"/>
        <v>0</v>
      </c>
      <c r="I89" s="111">
        <f t="shared" si="10"/>
        <v>30000</v>
      </c>
      <c r="J89" s="92"/>
    </row>
    <row r="90" spans="1:10" ht="21.75" customHeight="1">
      <c r="A90" s="85"/>
      <c r="B90" s="98"/>
      <c r="C90" s="129" t="s">
        <v>167</v>
      </c>
      <c r="D90" s="132">
        <v>30000</v>
      </c>
      <c r="E90" s="70">
        <v>0</v>
      </c>
      <c r="F90" s="138">
        <v>0</v>
      </c>
      <c r="G90" s="139">
        <v>0</v>
      </c>
      <c r="H90" s="101">
        <f t="shared" si="9"/>
        <v>0</v>
      </c>
      <c r="I90" s="111">
        <f t="shared" si="10"/>
        <v>30000</v>
      </c>
      <c r="J90" s="92"/>
    </row>
    <row r="91" spans="1:10" ht="21.75" customHeight="1">
      <c r="A91" s="85"/>
      <c r="B91" s="98"/>
      <c r="C91" s="133" t="s">
        <v>168</v>
      </c>
      <c r="D91" s="132">
        <v>20000</v>
      </c>
      <c r="E91" s="70">
        <v>0</v>
      </c>
      <c r="F91" s="138">
        <v>0</v>
      </c>
      <c r="G91" s="139">
        <v>0</v>
      </c>
      <c r="H91" s="101">
        <f t="shared" si="9"/>
        <v>0</v>
      </c>
      <c r="I91" s="111">
        <f t="shared" si="10"/>
        <v>20000</v>
      </c>
      <c r="J91" s="92"/>
    </row>
    <row r="92" spans="1:10" ht="21.75" customHeight="1">
      <c r="A92" s="11"/>
      <c r="B92" s="54"/>
      <c r="C92" s="72" t="s">
        <v>108</v>
      </c>
      <c r="D92" s="62"/>
      <c r="E92" s="135"/>
      <c r="F92" s="136"/>
      <c r="G92" s="137"/>
      <c r="H92" s="101">
        <f t="shared" si="9"/>
        <v>0</v>
      </c>
      <c r="I92" s="111">
        <f t="shared" si="10"/>
        <v>0</v>
      </c>
      <c r="J92" s="14"/>
    </row>
    <row r="93" spans="1:10" ht="21.75" customHeight="1">
      <c r="A93" s="11"/>
      <c r="B93" s="54"/>
      <c r="C93" s="72" t="s">
        <v>120</v>
      </c>
      <c r="D93" s="62">
        <v>300000</v>
      </c>
      <c r="E93" s="135">
        <v>294000</v>
      </c>
      <c r="F93" s="136">
        <v>0</v>
      </c>
      <c r="G93" s="137">
        <v>0</v>
      </c>
      <c r="H93" s="101">
        <f t="shared" si="9"/>
        <v>294000</v>
      </c>
      <c r="I93" s="111">
        <f t="shared" si="10"/>
        <v>6000</v>
      </c>
      <c r="J93" s="14"/>
    </row>
    <row r="94" spans="1:10" s="75" customFormat="1" ht="21.75" customHeight="1">
      <c r="A94" s="11"/>
      <c r="B94" s="54"/>
      <c r="C94" s="131" t="s">
        <v>155</v>
      </c>
      <c r="D94" s="14">
        <v>252750</v>
      </c>
      <c r="E94" s="42">
        <v>28000</v>
      </c>
      <c r="F94" s="60">
        <v>0</v>
      </c>
      <c r="G94" s="46">
        <v>0</v>
      </c>
      <c r="H94" s="101">
        <f t="shared" si="9"/>
        <v>28000</v>
      </c>
      <c r="I94" s="111">
        <f t="shared" si="10"/>
        <v>224750</v>
      </c>
      <c r="J94" s="14"/>
    </row>
    <row r="95" spans="1:10" ht="21.75" customHeight="1">
      <c r="A95" s="11"/>
      <c r="B95" s="54" t="s">
        <v>55</v>
      </c>
      <c r="C95" s="13" t="s">
        <v>92</v>
      </c>
      <c r="D95" s="14">
        <v>10000</v>
      </c>
      <c r="E95" s="42">
        <v>0</v>
      </c>
      <c r="F95" s="60">
        <v>0</v>
      </c>
      <c r="G95" s="46">
        <v>0</v>
      </c>
      <c r="H95" s="101">
        <f t="shared" si="9"/>
        <v>0</v>
      </c>
      <c r="I95" s="111">
        <f t="shared" si="10"/>
        <v>10000</v>
      </c>
      <c r="J95" s="14"/>
    </row>
    <row r="96" spans="1:10" ht="21.75" customHeight="1">
      <c r="A96" s="11"/>
      <c r="B96" s="54" t="s">
        <v>55</v>
      </c>
      <c r="C96" s="72" t="s">
        <v>93</v>
      </c>
      <c r="D96" s="62">
        <v>10000</v>
      </c>
      <c r="E96" s="42">
        <v>0</v>
      </c>
      <c r="F96" s="60">
        <v>0</v>
      </c>
      <c r="G96" s="46">
        <v>0</v>
      </c>
      <c r="H96" s="101">
        <f t="shared" si="9"/>
        <v>0</v>
      </c>
      <c r="I96" s="111">
        <f t="shared" si="10"/>
        <v>10000</v>
      </c>
      <c r="J96" s="14"/>
    </row>
    <row r="97" spans="1:10" ht="21.75" customHeight="1">
      <c r="A97" s="11"/>
      <c r="B97" s="54" t="s">
        <v>55</v>
      </c>
      <c r="C97" s="72" t="s">
        <v>94</v>
      </c>
      <c r="D97" s="62">
        <v>10000</v>
      </c>
      <c r="E97" s="42">
        <v>0</v>
      </c>
      <c r="F97" s="60">
        <v>0</v>
      </c>
      <c r="G97" s="46">
        <v>0</v>
      </c>
      <c r="H97" s="101">
        <f t="shared" si="9"/>
        <v>0</v>
      </c>
      <c r="I97" s="111">
        <f t="shared" si="10"/>
        <v>10000</v>
      </c>
      <c r="J97" s="14"/>
    </row>
    <row r="98" spans="1:10" ht="21.75" customHeight="1">
      <c r="A98" s="11"/>
      <c r="B98" s="54" t="s">
        <v>55</v>
      </c>
      <c r="C98" s="72" t="s">
        <v>139</v>
      </c>
      <c r="D98" s="62">
        <v>50000</v>
      </c>
      <c r="E98" s="42">
        <v>0</v>
      </c>
      <c r="F98" s="60">
        <v>0</v>
      </c>
      <c r="G98" s="46">
        <v>0</v>
      </c>
      <c r="H98" s="101">
        <f t="shared" si="9"/>
        <v>0</v>
      </c>
      <c r="I98" s="111">
        <f t="shared" si="10"/>
        <v>50000</v>
      </c>
      <c r="J98" s="14"/>
    </row>
    <row r="99" spans="1:10" ht="21.75" customHeight="1">
      <c r="A99" s="11"/>
      <c r="B99" s="54" t="s">
        <v>55</v>
      </c>
      <c r="C99" s="72" t="s">
        <v>117</v>
      </c>
      <c r="D99" s="62">
        <v>50000</v>
      </c>
      <c r="E99" s="42">
        <v>0</v>
      </c>
      <c r="F99" s="60">
        <v>0</v>
      </c>
      <c r="G99" s="46">
        <v>0</v>
      </c>
      <c r="H99" s="101">
        <f t="shared" si="9"/>
        <v>0</v>
      </c>
      <c r="I99" s="111">
        <f t="shared" si="10"/>
        <v>50000</v>
      </c>
      <c r="J99" s="14"/>
    </row>
    <row r="100" spans="1:10" ht="21.75" customHeight="1">
      <c r="A100" s="11"/>
      <c r="B100" s="54">
        <v>4</v>
      </c>
      <c r="C100" s="72" t="s">
        <v>121</v>
      </c>
      <c r="D100" s="62"/>
      <c r="E100" s="42"/>
      <c r="F100" s="60"/>
      <c r="G100" s="46"/>
      <c r="H100" s="101">
        <f t="shared" si="9"/>
        <v>0</v>
      </c>
      <c r="I100" s="111">
        <f t="shared" si="10"/>
        <v>0</v>
      </c>
      <c r="J100" s="14"/>
    </row>
    <row r="101" spans="1:10" ht="21.75" customHeight="1">
      <c r="A101" s="11"/>
      <c r="B101" s="54" t="s">
        <v>55</v>
      </c>
      <c r="C101" s="72" t="s">
        <v>121</v>
      </c>
      <c r="D101" s="62">
        <v>240000</v>
      </c>
      <c r="E101" s="42">
        <v>94770</v>
      </c>
      <c r="F101" s="60">
        <v>0</v>
      </c>
      <c r="G101" s="46">
        <v>0</v>
      </c>
      <c r="H101" s="101">
        <f t="shared" si="9"/>
        <v>94770</v>
      </c>
      <c r="I101" s="111">
        <f t="shared" si="10"/>
        <v>145230</v>
      </c>
      <c r="J101" s="14"/>
    </row>
    <row r="102" spans="1:10" ht="21.75" customHeight="1">
      <c r="A102" s="11"/>
      <c r="B102" s="54"/>
      <c r="C102" s="72"/>
      <c r="D102" s="62"/>
      <c r="E102" s="42"/>
      <c r="F102" s="60"/>
      <c r="G102" s="46"/>
      <c r="H102" s="101">
        <f t="shared" si="9"/>
        <v>0</v>
      </c>
      <c r="I102" s="111">
        <f t="shared" si="10"/>
        <v>0</v>
      </c>
      <c r="J102" s="14"/>
    </row>
    <row r="103" spans="1:10" ht="21.75" customHeight="1">
      <c r="A103" s="11"/>
      <c r="B103" s="54"/>
      <c r="C103" s="72"/>
      <c r="D103" s="62"/>
      <c r="E103" s="42"/>
      <c r="F103" s="60"/>
      <c r="G103" s="46"/>
      <c r="H103" s="101">
        <f t="shared" si="9"/>
        <v>0</v>
      </c>
      <c r="I103" s="111">
        <f t="shared" si="10"/>
        <v>0</v>
      </c>
      <c r="J103" s="14"/>
    </row>
    <row r="104" spans="1:10" ht="21.75" customHeight="1">
      <c r="A104" s="11"/>
      <c r="B104" s="54"/>
      <c r="C104" s="13"/>
      <c r="D104" s="14"/>
      <c r="E104" s="42"/>
      <c r="F104" s="42"/>
      <c r="G104" s="42"/>
      <c r="H104" s="101">
        <f t="shared" si="9"/>
        <v>0</v>
      </c>
      <c r="I104" s="111">
        <f t="shared" si="10"/>
        <v>0</v>
      </c>
      <c r="J104" s="14"/>
    </row>
    <row r="105" spans="1:10" ht="21.75" customHeight="1">
      <c r="A105" s="18"/>
      <c r="B105" s="74"/>
      <c r="C105" s="20"/>
      <c r="D105" s="21"/>
      <c r="E105" s="47"/>
      <c r="F105" s="47"/>
      <c r="G105" s="47"/>
      <c r="H105" s="96">
        <f t="shared" si="9"/>
        <v>0</v>
      </c>
      <c r="I105" s="112">
        <f t="shared" si="10"/>
        <v>0</v>
      </c>
      <c r="J105" s="21"/>
    </row>
    <row r="106" spans="1:10" ht="21.75" customHeight="1">
      <c r="A106" s="158" t="s">
        <v>64</v>
      </c>
      <c r="B106" s="158"/>
      <c r="C106" s="158"/>
      <c r="D106" s="158"/>
      <c r="E106" s="158"/>
      <c r="F106" s="158"/>
      <c r="G106" s="158"/>
      <c r="H106" s="158"/>
      <c r="I106" s="158"/>
      <c r="J106" s="158"/>
    </row>
    <row r="107" spans="1:10" ht="21.75" customHeight="1">
      <c r="A107" s="158" t="s">
        <v>173</v>
      </c>
      <c r="B107" s="158"/>
      <c r="C107" s="158"/>
      <c r="D107" s="158"/>
      <c r="E107" s="158"/>
      <c r="F107" s="158"/>
      <c r="G107" s="158"/>
      <c r="H107" s="158"/>
      <c r="I107" s="158"/>
      <c r="J107" s="158"/>
    </row>
    <row r="108" spans="1:10" ht="21.75" customHeight="1">
      <c r="A108" s="159" t="s">
        <v>174</v>
      </c>
      <c r="B108" s="159"/>
      <c r="C108" s="159"/>
      <c r="D108" s="159"/>
      <c r="E108" s="159"/>
      <c r="F108" s="159"/>
      <c r="G108" s="159"/>
      <c r="H108" s="159"/>
      <c r="I108" s="159"/>
      <c r="J108" s="159"/>
    </row>
    <row r="109" spans="1:10" ht="21.75" customHeight="1">
      <c r="A109" s="150" t="s">
        <v>0</v>
      </c>
      <c r="B109" s="151"/>
      <c r="C109" s="152"/>
      <c r="D109" s="4" t="s">
        <v>1</v>
      </c>
      <c r="E109" s="160" t="s">
        <v>2</v>
      </c>
      <c r="F109" s="161"/>
      <c r="G109" s="162"/>
      <c r="H109" s="4" t="s">
        <v>3</v>
      </c>
      <c r="I109" s="67" t="s">
        <v>27</v>
      </c>
      <c r="J109" s="31" t="s">
        <v>195</v>
      </c>
    </row>
    <row r="110" spans="1:10" ht="21.75" customHeight="1">
      <c r="A110" s="153"/>
      <c r="B110" s="154"/>
      <c r="C110" s="155"/>
      <c r="D110" s="6" t="s">
        <v>4</v>
      </c>
      <c r="E110" s="6" t="s">
        <v>5</v>
      </c>
      <c r="F110" s="6" t="s">
        <v>6</v>
      </c>
      <c r="G110" s="30" t="s">
        <v>7</v>
      </c>
      <c r="H110" s="7"/>
      <c r="I110" s="29"/>
      <c r="J110" s="34" t="s">
        <v>196</v>
      </c>
    </row>
    <row r="111" spans="1:10" ht="21.75" customHeight="1">
      <c r="A111" s="40"/>
      <c r="B111" s="164" t="s">
        <v>16</v>
      </c>
      <c r="C111" s="165"/>
      <c r="D111" s="38">
        <f>SUM(D112:D125)</f>
        <v>1790000</v>
      </c>
      <c r="E111" s="38">
        <f>SUM(E112:E125)</f>
        <v>324693.92000000004</v>
      </c>
      <c r="F111" s="38">
        <f>SUM(F112:F125)</f>
        <v>921.65</v>
      </c>
      <c r="G111" s="38">
        <f>SUM(G112:G125)</f>
        <v>66820</v>
      </c>
      <c r="H111" s="9">
        <f>SUM(E111:G111)</f>
        <v>392435.57000000007</v>
      </c>
      <c r="I111" s="39">
        <f aca="true" t="shared" si="11" ref="I111:I131">SUM(D111-H111)</f>
        <v>1397564.43</v>
      </c>
      <c r="J111" s="9">
        <f>SUM(J112:J131,J123:J125)</f>
        <v>20277</v>
      </c>
    </row>
    <row r="112" spans="1:10" ht="21.75" customHeight="1">
      <c r="A112" s="11"/>
      <c r="B112" s="12">
        <v>1</v>
      </c>
      <c r="C112" s="44" t="s">
        <v>18</v>
      </c>
      <c r="D112" s="14">
        <v>160000</v>
      </c>
      <c r="E112" s="42">
        <v>16300</v>
      </c>
      <c r="F112" s="42">
        <v>921.65</v>
      </c>
      <c r="G112" s="42">
        <v>0</v>
      </c>
      <c r="H112" s="95">
        <f aca="true" t="shared" si="12" ref="H112:H131">SUM(E112:G112)</f>
        <v>17221.65</v>
      </c>
      <c r="I112" s="94">
        <f t="shared" si="11"/>
        <v>142778.35</v>
      </c>
      <c r="J112" s="14"/>
    </row>
    <row r="113" spans="1:10" s="75" customFormat="1" ht="21.75" customHeight="1">
      <c r="A113" s="11"/>
      <c r="B113" s="54">
        <v>2</v>
      </c>
      <c r="C113" s="44" t="s">
        <v>17</v>
      </c>
      <c r="D113" s="14">
        <v>120000</v>
      </c>
      <c r="E113" s="42">
        <v>6040</v>
      </c>
      <c r="F113" s="42">
        <v>0</v>
      </c>
      <c r="G113" s="42">
        <v>36025</v>
      </c>
      <c r="H113" s="101">
        <f t="shared" si="12"/>
        <v>42065</v>
      </c>
      <c r="I113" s="102">
        <f t="shared" si="11"/>
        <v>77935</v>
      </c>
      <c r="J113" s="14"/>
    </row>
    <row r="114" spans="1:10" ht="21.75" customHeight="1">
      <c r="A114" s="11"/>
      <c r="B114" s="12">
        <v>3</v>
      </c>
      <c r="C114" s="44" t="s">
        <v>52</v>
      </c>
      <c r="D114" s="14">
        <v>70000</v>
      </c>
      <c r="E114" s="42">
        <v>0</v>
      </c>
      <c r="F114" s="42">
        <v>0</v>
      </c>
      <c r="G114" s="42">
        <v>0</v>
      </c>
      <c r="H114" s="101">
        <f t="shared" si="12"/>
        <v>0</v>
      </c>
      <c r="I114" s="102">
        <f t="shared" si="11"/>
        <v>70000</v>
      </c>
      <c r="J114" s="14">
        <v>20277</v>
      </c>
    </row>
    <row r="115" spans="1:10" ht="21.75" customHeight="1">
      <c r="A115" s="11"/>
      <c r="B115" s="54">
        <v>4</v>
      </c>
      <c r="C115" s="44" t="s">
        <v>22</v>
      </c>
      <c r="D115" s="14">
        <v>110000</v>
      </c>
      <c r="E115" s="42">
        <v>700</v>
      </c>
      <c r="F115" s="42">
        <v>0</v>
      </c>
      <c r="G115" s="42">
        <v>0</v>
      </c>
      <c r="H115" s="101">
        <f t="shared" si="12"/>
        <v>700</v>
      </c>
      <c r="I115" s="102">
        <f t="shared" si="11"/>
        <v>109300</v>
      </c>
      <c r="J115" s="14"/>
    </row>
    <row r="116" spans="1:10" ht="21.75" customHeight="1">
      <c r="A116" s="77"/>
      <c r="B116" s="54">
        <v>5</v>
      </c>
      <c r="C116" s="78" t="s">
        <v>53</v>
      </c>
      <c r="D116" s="63">
        <v>210000</v>
      </c>
      <c r="E116" s="51">
        <v>57800</v>
      </c>
      <c r="F116" s="42">
        <v>0</v>
      </c>
      <c r="G116" s="79">
        <v>0</v>
      </c>
      <c r="H116" s="101">
        <f t="shared" si="12"/>
        <v>57800</v>
      </c>
      <c r="I116" s="102">
        <f t="shared" si="11"/>
        <v>152200</v>
      </c>
      <c r="J116" s="80"/>
    </row>
    <row r="117" spans="1:10" s="75" customFormat="1" ht="21.75" customHeight="1">
      <c r="A117" s="11"/>
      <c r="B117" s="54">
        <v>6</v>
      </c>
      <c r="C117" s="44" t="s">
        <v>62</v>
      </c>
      <c r="D117" s="14">
        <v>50000</v>
      </c>
      <c r="E117" s="42">
        <v>0</v>
      </c>
      <c r="F117" s="42">
        <v>0</v>
      </c>
      <c r="G117" s="42">
        <v>0</v>
      </c>
      <c r="H117" s="101">
        <f t="shared" si="12"/>
        <v>0</v>
      </c>
      <c r="I117" s="102">
        <f t="shared" si="11"/>
        <v>50000</v>
      </c>
      <c r="J117" s="14"/>
    </row>
    <row r="118" spans="1:10" s="75" customFormat="1" ht="21.75" customHeight="1">
      <c r="A118" s="11"/>
      <c r="B118" s="12">
        <v>7</v>
      </c>
      <c r="C118" s="44" t="s">
        <v>20</v>
      </c>
      <c r="D118" s="14">
        <v>15000</v>
      </c>
      <c r="E118" s="42">
        <v>0</v>
      </c>
      <c r="F118" s="42">
        <v>0</v>
      </c>
      <c r="G118" s="42">
        <v>0</v>
      </c>
      <c r="H118" s="101">
        <f t="shared" si="12"/>
        <v>0</v>
      </c>
      <c r="I118" s="102">
        <f t="shared" si="11"/>
        <v>15000</v>
      </c>
      <c r="J118" s="14"/>
    </row>
    <row r="119" spans="1:10" s="75" customFormat="1" ht="21.75" customHeight="1">
      <c r="A119" s="11"/>
      <c r="B119" s="54">
        <v>8</v>
      </c>
      <c r="C119" s="44" t="s">
        <v>19</v>
      </c>
      <c r="D119" s="14">
        <v>170000</v>
      </c>
      <c r="E119" s="42">
        <v>66590</v>
      </c>
      <c r="F119" s="42">
        <v>0</v>
      </c>
      <c r="G119" s="42">
        <v>0</v>
      </c>
      <c r="H119" s="101">
        <f t="shared" si="12"/>
        <v>66590</v>
      </c>
      <c r="I119" s="102">
        <f t="shared" si="11"/>
        <v>103410</v>
      </c>
      <c r="J119" s="14"/>
    </row>
    <row r="120" spans="1:10" ht="21.75" customHeight="1">
      <c r="A120" s="77"/>
      <c r="B120" s="54">
        <v>9</v>
      </c>
      <c r="C120" s="78" t="s">
        <v>126</v>
      </c>
      <c r="D120" s="70">
        <v>30000</v>
      </c>
      <c r="E120" s="42">
        <v>0</v>
      </c>
      <c r="F120" s="42">
        <v>0</v>
      </c>
      <c r="G120" s="42">
        <v>0</v>
      </c>
      <c r="H120" s="101">
        <f t="shared" si="12"/>
        <v>0</v>
      </c>
      <c r="I120" s="102">
        <f t="shared" si="11"/>
        <v>30000</v>
      </c>
      <c r="J120" s="81"/>
    </row>
    <row r="121" spans="1:10" ht="21.75" customHeight="1">
      <c r="A121" s="11"/>
      <c r="B121" s="54">
        <v>10</v>
      </c>
      <c r="C121" s="44" t="s">
        <v>77</v>
      </c>
      <c r="D121" s="14">
        <v>430000</v>
      </c>
      <c r="E121" s="42">
        <v>177263.92</v>
      </c>
      <c r="F121" s="42">
        <v>0</v>
      </c>
      <c r="G121" s="42">
        <v>0</v>
      </c>
      <c r="H121" s="101">
        <f t="shared" si="12"/>
        <v>177263.92</v>
      </c>
      <c r="I121" s="102">
        <f t="shared" si="11"/>
        <v>252736.08</v>
      </c>
      <c r="J121" s="60"/>
    </row>
    <row r="122" spans="1:10" ht="21.75" customHeight="1">
      <c r="A122" s="11"/>
      <c r="B122" s="54">
        <v>11</v>
      </c>
      <c r="C122" s="44" t="s">
        <v>138</v>
      </c>
      <c r="D122" s="14">
        <v>100000</v>
      </c>
      <c r="E122" s="42">
        <v>0</v>
      </c>
      <c r="F122" s="42">
        <v>0</v>
      </c>
      <c r="G122" s="42">
        <v>0</v>
      </c>
      <c r="H122" s="101">
        <f t="shared" si="12"/>
        <v>0</v>
      </c>
      <c r="I122" s="102">
        <f t="shared" si="11"/>
        <v>100000</v>
      </c>
      <c r="J122" s="14"/>
    </row>
    <row r="123" spans="1:10" ht="21.75" customHeight="1">
      <c r="A123" s="11"/>
      <c r="B123" s="54">
        <v>12</v>
      </c>
      <c r="C123" s="44" t="s">
        <v>54</v>
      </c>
      <c r="D123" s="14">
        <v>20000</v>
      </c>
      <c r="E123" s="42">
        <v>0</v>
      </c>
      <c r="F123" s="42">
        <v>0</v>
      </c>
      <c r="G123" s="42">
        <v>0</v>
      </c>
      <c r="H123" s="101">
        <f t="shared" si="12"/>
        <v>0</v>
      </c>
      <c r="I123" s="102">
        <f t="shared" si="11"/>
        <v>20000</v>
      </c>
      <c r="J123" s="14"/>
    </row>
    <row r="124" spans="1:10" ht="21.75" customHeight="1">
      <c r="A124" s="11"/>
      <c r="B124" s="54">
        <v>13</v>
      </c>
      <c r="C124" s="44" t="s">
        <v>21</v>
      </c>
      <c r="D124" s="14">
        <v>300000</v>
      </c>
      <c r="E124" s="42">
        <v>0</v>
      </c>
      <c r="F124" s="42">
        <v>0</v>
      </c>
      <c r="G124" s="42">
        <v>26645</v>
      </c>
      <c r="H124" s="101">
        <f t="shared" si="12"/>
        <v>26645</v>
      </c>
      <c r="I124" s="102">
        <f t="shared" si="11"/>
        <v>273355</v>
      </c>
      <c r="J124" s="14"/>
    </row>
    <row r="125" spans="1:10" ht="21.75" customHeight="1">
      <c r="A125" s="11"/>
      <c r="B125" s="54">
        <v>14</v>
      </c>
      <c r="C125" s="44" t="s">
        <v>80</v>
      </c>
      <c r="D125" s="14">
        <v>5000</v>
      </c>
      <c r="E125" s="42">
        <v>0</v>
      </c>
      <c r="F125" s="42">
        <v>0</v>
      </c>
      <c r="G125" s="42">
        <v>4150</v>
      </c>
      <c r="H125" s="101">
        <f t="shared" si="12"/>
        <v>4150</v>
      </c>
      <c r="I125" s="102">
        <f t="shared" si="11"/>
        <v>850</v>
      </c>
      <c r="J125" s="14"/>
    </row>
    <row r="126" spans="1:10" ht="21.75" customHeight="1">
      <c r="A126" s="35"/>
      <c r="B126" s="164" t="s">
        <v>23</v>
      </c>
      <c r="C126" s="165"/>
      <c r="D126" s="9">
        <f>SUM(D127:D131)</f>
        <v>395000</v>
      </c>
      <c r="E126" s="9">
        <f>SUM(E127:E131)</f>
        <v>139687.86000000002</v>
      </c>
      <c r="F126" s="9">
        <f>SUM(F127:F131)</f>
        <v>0</v>
      </c>
      <c r="G126" s="9">
        <f>SUM(G127:G131)</f>
        <v>0</v>
      </c>
      <c r="H126" s="9">
        <f t="shared" si="12"/>
        <v>139687.86000000002</v>
      </c>
      <c r="I126" s="39">
        <f t="shared" si="11"/>
        <v>255312.13999999998</v>
      </c>
      <c r="J126" s="82">
        <f>SUM(J127:J131)</f>
        <v>0</v>
      </c>
    </row>
    <row r="127" spans="1:10" ht="21.75" customHeight="1">
      <c r="A127" s="83"/>
      <c r="B127" s="12">
        <v>1</v>
      </c>
      <c r="C127" s="44" t="s">
        <v>65</v>
      </c>
      <c r="D127" s="62">
        <v>280000</v>
      </c>
      <c r="E127" s="14">
        <v>118713.66</v>
      </c>
      <c r="F127" s="41">
        <v>0</v>
      </c>
      <c r="G127" s="42">
        <v>0</v>
      </c>
      <c r="H127" s="95">
        <f t="shared" si="12"/>
        <v>118713.66</v>
      </c>
      <c r="I127" s="94">
        <f t="shared" si="11"/>
        <v>161286.34</v>
      </c>
      <c r="J127" s="14"/>
    </row>
    <row r="128" spans="1:10" ht="21.75" customHeight="1">
      <c r="A128" s="83"/>
      <c r="B128" s="12">
        <v>2</v>
      </c>
      <c r="C128" s="44" t="s">
        <v>122</v>
      </c>
      <c r="D128" s="41">
        <v>30000</v>
      </c>
      <c r="E128" s="42">
        <v>4672</v>
      </c>
      <c r="F128" s="42">
        <v>0</v>
      </c>
      <c r="G128" s="42">
        <v>0</v>
      </c>
      <c r="H128" s="101">
        <f t="shared" si="12"/>
        <v>4672</v>
      </c>
      <c r="I128" s="102">
        <f t="shared" si="11"/>
        <v>25328</v>
      </c>
      <c r="J128" s="14"/>
    </row>
    <row r="129" spans="1:10" ht="21.75" customHeight="1">
      <c r="A129" s="83"/>
      <c r="B129" s="12">
        <v>3</v>
      </c>
      <c r="C129" s="44" t="s">
        <v>124</v>
      </c>
      <c r="D129" s="41">
        <v>10000</v>
      </c>
      <c r="E129" s="42">
        <v>642</v>
      </c>
      <c r="F129" s="42">
        <v>0</v>
      </c>
      <c r="G129" s="42">
        <v>0</v>
      </c>
      <c r="H129" s="101">
        <f t="shared" si="12"/>
        <v>642</v>
      </c>
      <c r="I129" s="102">
        <f t="shared" si="11"/>
        <v>9358</v>
      </c>
      <c r="J129" s="14"/>
    </row>
    <row r="130" spans="1:10" ht="21.75" customHeight="1">
      <c r="A130" s="83"/>
      <c r="B130" s="12">
        <v>4</v>
      </c>
      <c r="C130" s="44" t="s">
        <v>123</v>
      </c>
      <c r="D130" s="41">
        <v>25000</v>
      </c>
      <c r="E130" s="42">
        <v>1793</v>
      </c>
      <c r="F130" s="42">
        <v>0</v>
      </c>
      <c r="G130" s="42">
        <v>0</v>
      </c>
      <c r="H130" s="101">
        <f t="shared" si="12"/>
        <v>1793</v>
      </c>
      <c r="I130" s="102">
        <f t="shared" si="11"/>
        <v>23207</v>
      </c>
      <c r="J130" s="14"/>
    </row>
    <row r="131" spans="1:10" ht="21.75" customHeight="1">
      <c r="A131" s="145"/>
      <c r="B131" s="19">
        <v>5</v>
      </c>
      <c r="C131" s="20" t="s">
        <v>125</v>
      </c>
      <c r="D131" s="146">
        <v>50000</v>
      </c>
      <c r="E131" s="47">
        <v>13867.2</v>
      </c>
      <c r="F131" s="47">
        <v>0</v>
      </c>
      <c r="G131" s="47">
        <v>0</v>
      </c>
      <c r="H131" s="96">
        <f t="shared" si="12"/>
        <v>13867.2</v>
      </c>
      <c r="I131" s="97">
        <f t="shared" si="11"/>
        <v>36132.8</v>
      </c>
      <c r="J131" s="21"/>
    </row>
    <row r="132" spans="1:10" ht="21.75" customHeight="1">
      <c r="A132" s="158" t="s">
        <v>64</v>
      </c>
      <c r="B132" s="158"/>
      <c r="C132" s="158"/>
      <c r="D132" s="158"/>
      <c r="E132" s="158"/>
      <c r="F132" s="158"/>
      <c r="G132" s="158"/>
      <c r="H132" s="158"/>
      <c r="I132" s="158"/>
      <c r="J132" s="158"/>
    </row>
    <row r="133" spans="1:10" ht="21.75" customHeight="1">
      <c r="A133" s="158" t="s">
        <v>173</v>
      </c>
      <c r="B133" s="158"/>
      <c r="C133" s="158"/>
      <c r="D133" s="158"/>
      <c r="E133" s="158"/>
      <c r="F133" s="158"/>
      <c r="G133" s="158"/>
      <c r="H133" s="158"/>
      <c r="I133" s="158"/>
      <c r="J133" s="158"/>
    </row>
    <row r="134" spans="1:10" ht="21.75" customHeight="1">
      <c r="A134" s="159" t="s">
        <v>174</v>
      </c>
      <c r="B134" s="159"/>
      <c r="C134" s="159"/>
      <c r="D134" s="159"/>
      <c r="E134" s="159"/>
      <c r="F134" s="159"/>
      <c r="G134" s="159"/>
      <c r="H134" s="159"/>
      <c r="I134" s="159"/>
      <c r="J134" s="159"/>
    </row>
    <row r="135" spans="1:10" ht="21.75" customHeight="1">
      <c r="A135" s="150" t="s">
        <v>0</v>
      </c>
      <c r="B135" s="151"/>
      <c r="C135" s="152"/>
      <c r="D135" s="4" t="s">
        <v>1</v>
      </c>
      <c r="E135" s="160" t="s">
        <v>2</v>
      </c>
      <c r="F135" s="161"/>
      <c r="G135" s="162"/>
      <c r="H135" s="4" t="s">
        <v>3</v>
      </c>
      <c r="I135" s="67" t="s">
        <v>27</v>
      </c>
      <c r="J135" s="31" t="s">
        <v>82</v>
      </c>
    </row>
    <row r="136" spans="1:10" ht="21.75" customHeight="1">
      <c r="A136" s="153"/>
      <c r="B136" s="154"/>
      <c r="C136" s="155"/>
      <c r="D136" s="6" t="s">
        <v>4</v>
      </c>
      <c r="E136" s="6" t="s">
        <v>5</v>
      </c>
      <c r="F136" s="6" t="s">
        <v>6</v>
      </c>
      <c r="G136" s="30" t="s">
        <v>7</v>
      </c>
      <c r="H136" s="7"/>
      <c r="I136" s="29"/>
      <c r="J136" s="34" t="s">
        <v>81</v>
      </c>
    </row>
    <row r="137" spans="1:10" ht="21.75" customHeight="1">
      <c r="A137" s="35"/>
      <c r="B137" s="164" t="s">
        <v>24</v>
      </c>
      <c r="C137" s="165"/>
      <c r="D137" s="9">
        <f>SUM(D138:D149)</f>
        <v>1055000</v>
      </c>
      <c r="E137" s="9">
        <f>SUM(E138:E149)</f>
        <v>386000</v>
      </c>
      <c r="F137" s="9">
        <f>SUM(F138:F149)</f>
        <v>0</v>
      </c>
      <c r="G137" s="9">
        <f>SUM(G138:G149)</f>
        <v>0</v>
      </c>
      <c r="H137" s="9">
        <f aca="true" t="shared" si="13" ref="H137:H148">SUM(E137:G137)</f>
        <v>386000</v>
      </c>
      <c r="I137" s="39">
        <f aca="true" t="shared" si="14" ref="I137:I148">SUM(D137-H137)</f>
        <v>669000</v>
      </c>
      <c r="J137" s="9">
        <f>SUM(J138:J158,J141:J163)</f>
        <v>0</v>
      </c>
    </row>
    <row r="138" spans="1:10" ht="21.75" customHeight="1">
      <c r="A138" s="85"/>
      <c r="B138" s="12">
        <v>1</v>
      </c>
      <c r="C138" s="86" t="s">
        <v>78</v>
      </c>
      <c r="D138" s="87"/>
      <c r="E138" s="88"/>
      <c r="F138" s="88"/>
      <c r="G138" s="89"/>
      <c r="H138" s="95">
        <f t="shared" si="13"/>
        <v>0</v>
      </c>
      <c r="I138" s="94">
        <f t="shared" si="14"/>
        <v>0</v>
      </c>
      <c r="J138" s="80"/>
    </row>
    <row r="139" spans="1:10" ht="21.75" customHeight="1">
      <c r="A139" s="11"/>
      <c r="B139" s="12" t="s">
        <v>8</v>
      </c>
      <c r="C139" s="13" t="s">
        <v>113</v>
      </c>
      <c r="D139" s="14">
        <v>725000</v>
      </c>
      <c r="E139" s="42">
        <v>346000</v>
      </c>
      <c r="F139" s="42">
        <v>0</v>
      </c>
      <c r="G139" s="42">
        <v>0</v>
      </c>
      <c r="H139" s="101">
        <f t="shared" si="13"/>
        <v>346000</v>
      </c>
      <c r="I139" s="102">
        <f t="shared" si="14"/>
        <v>379000</v>
      </c>
      <c r="J139" s="14"/>
    </row>
    <row r="140" spans="1:10" ht="21.75" customHeight="1">
      <c r="A140" s="11"/>
      <c r="B140" s="12" t="s">
        <v>55</v>
      </c>
      <c r="C140" s="13" t="s">
        <v>119</v>
      </c>
      <c r="D140" s="14">
        <v>10000</v>
      </c>
      <c r="E140" s="42">
        <v>10000</v>
      </c>
      <c r="F140" s="42">
        <v>0</v>
      </c>
      <c r="G140" s="42">
        <v>0</v>
      </c>
      <c r="H140" s="101">
        <f t="shared" si="13"/>
        <v>10000</v>
      </c>
      <c r="I140" s="102">
        <f t="shared" si="14"/>
        <v>0</v>
      </c>
      <c r="J140" s="28"/>
    </row>
    <row r="141" spans="1:10" ht="21.75" customHeight="1">
      <c r="A141" s="11"/>
      <c r="B141" s="12">
        <v>2</v>
      </c>
      <c r="C141" s="13" t="s">
        <v>114</v>
      </c>
      <c r="D141" s="14"/>
      <c r="E141" s="42"/>
      <c r="F141" s="42"/>
      <c r="G141" s="42"/>
      <c r="H141" s="101">
        <f t="shared" si="13"/>
        <v>0</v>
      </c>
      <c r="I141" s="102">
        <f t="shared" si="14"/>
        <v>0</v>
      </c>
      <c r="J141" s="28"/>
    </row>
    <row r="142" spans="1:10" ht="21.75" customHeight="1">
      <c r="A142" s="11"/>
      <c r="B142" s="12" t="s">
        <v>55</v>
      </c>
      <c r="C142" s="13" t="s">
        <v>150</v>
      </c>
      <c r="D142" s="14">
        <v>20000</v>
      </c>
      <c r="E142" s="42">
        <v>20000</v>
      </c>
      <c r="F142" s="42">
        <v>0</v>
      </c>
      <c r="G142" s="42">
        <v>0</v>
      </c>
      <c r="H142" s="101">
        <f t="shared" si="13"/>
        <v>20000</v>
      </c>
      <c r="I142" s="102">
        <f t="shared" si="14"/>
        <v>0</v>
      </c>
      <c r="J142" s="28"/>
    </row>
    <row r="143" spans="1:10" ht="21.75" customHeight="1">
      <c r="A143" s="85"/>
      <c r="B143" s="54">
        <v>3</v>
      </c>
      <c r="C143" s="78" t="s">
        <v>79</v>
      </c>
      <c r="D143" s="91"/>
      <c r="E143" s="91"/>
      <c r="F143" s="91"/>
      <c r="G143" s="91"/>
      <c r="H143" s="101">
        <f t="shared" si="13"/>
        <v>0</v>
      </c>
      <c r="I143" s="102">
        <f t="shared" si="14"/>
        <v>0</v>
      </c>
      <c r="J143" s="92"/>
    </row>
    <row r="144" spans="1:10" s="75" customFormat="1" ht="21.75" customHeight="1">
      <c r="A144" s="11"/>
      <c r="B144" s="12" t="s">
        <v>55</v>
      </c>
      <c r="C144" s="131" t="s">
        <v>157</v>
      </c>
      <c r="D144" s="14">
        <v>240000</v>
      </c>
      <c r="E144" s="42">
        <v>0</v>
      </c>
      <c r="F144" s="42">
        <v>0</v>
      </c>
      <c r="G144" s="42">
        <v>0</v>
      </c>
      <c r="H144" s="101">
        <f t="shared" si="13"/>
        <v>0</v>
      </c>
      <c r="I144" s="102">
        <f t="shared" si="14"/>
        <v>240000</v>
      </c>
      <c r="J144" s="14"/>
    </row>
    <row r="145" spans="1:10" ht="21.75" customHeight="1">
      <c r="A145" s="11"/>
      <c r="B145" s="12" t="s">
        <v>55</v>
      </c>
      <c r="C145" s="13" t="s">
        <v>118</v>
      </c>
      <c r="D145" s="14">
        <v>50000</v>
      </c>
      <c r="E145" s="42">
        <v>0</v>
      </c>
      <c r="F145" s="42">
        <v>0</v>
      </c>
      <c r="G145" s="42">
        <v>0</v>
      </c>
      <c r="H145" s="101">
        <f t="shared" si="13"/>
        <v>0</v>
      </c>
      <c r="I145" s="102">
        <f t="shared" si="14"/>
        <v>50000</v>
      </c>
      <c r="J145" s="14"/>
    </row>
    <row r="146" spans="1:10" ht="21.75" customHeight="1">
      <c r="A146" s="11"/>
      <c r="B146" s="12" t="s">
        <v>8</v>
      </c>
      <c r="C146" s="13" t="s">
        <v>165</v>
      </c>
      <c r="D146" s="14">
        <v>5000</v>
      </c>
      <c r="E146" s="42">
        <v>5000</v>
      </c>
      <c r="F146" s="42">
        <v>0</v>
      </c>
      <c r="G146" s="42">
        <v>0</v>
      </c>
      <c r="H146" s="101">
        <f t="shared" si="13"/>
        <v>5000</v>
      </c>
      <c r="I146" s="102">
        <f t="shared" si="14"/>
        <v>0</v>
      </c>
      <c r="J146" s="14"/>
    </row>
    <row r="147" spans="1:10" s="75" customFormat="1" ht="21.75" customHeight="1">
      <c r="A147" s="11"/>
      <c r="B147" s="12">
        <v>4</v>
      </c>
      <c r="C147" s="13" t="s">
        <v>115</v>
      </c>
      <c r="D147" s="14"/>
      <c r="E147" s="42"/>
      <c r="F147" s="42"/>
      <c r="G147" s="42"/>
      <c r="H147" s="101">
        <f t="shared" si="13"/>
        <v>0</v>
      </c>
      <c r="I147" s="102">
        <f t="shared" si="14"/>
        <v>0</v>
      </c>
      <c r="J147" s="14"/>
    </row>
    <row r="148" spans="1:10" ht="21.75" customHeight="1">
      <c r="A148" s="11"/>
      <c r="B148" s="12" t="s">
        <v>55</v>
      </c>
      <c r="C148" s="13" t="s">
        <v>116</v>
      </c>
      <c r="D148" s="14">
        <v>5000</v>
      </c>
      <c r="E148" s="42">
        <v>5000</v>
      </c>
      <c r="F148" s="42">
        <v>0</v>
      </c>
      <c r="G148" s="42">
        <v>0</v>
      </c>
      <c r="H148" s="101">
        <f t="shared" si="13"/>
        <v>5000</v>
      </c>
      <c r="I148" s="102">
        <f t="shared" si="14"/>
        <v>0</v>
      </c>
      <c r="J148" s="14"/>
    </row>
    <row r="149" spans="1:10" ht="21.75" customHeight="1">
      <c r="A149" s="11"/>
      <c r="B149" s="12"/>
      <c r="C149" s="13"/>
      <c r="D149" s="14"/>
      <c r="E149" s="42"/>
      <c r="F149" s="42"/>
      <c r="G149" s="42"/>
      <c r="H149" s="101"/>
      <c r="I149" s="102"/>
      <c r="J149" s="28"/>
    </row>
    <row r="150" spans="1:10" ht="19.5" customHeight="1">
      <c r="A150" s="163" t="s">
        <v>25</v>
      </c>
      <c r="B150" s="164"/>
      <c r="C150" s="165"/>
      <c r="D150" s="38">
        <f>SUM(D151+D156+D164+D166+D168+D172+D174+D185)</f>
        <v>3145400</v>
      </c>
      <c r="E150" s="38">
        <f>SUM(E151+E156+E164+E166+E168+E172+E174+E185)</f>
        <v>13600</v>
      </c>
      <c r="F150" s="38">
        <f>SUM(F151+F156+F164+F166+F168+F172+F174+F185)</f>
        <v>0</v>
      </c>
      <c r="G150" s="38">
        <f>SUM(G151+G156+G164+G166+G168+G172+G174+G185)</f>
        <v>849000</v>
      </c>
      <c r="H150" s="9">
        <f>SUM(E150:G150)</f>
        <v>862600</v>
      </c>
      <c r="I150" s="39">
        <f>SUM(D150-H150)</f>
        <v>2282800</v>
      </c>
      <c r="J150" s="9">
        <f>SUM(J174)</f>
        <v>0</v>
      </c>
    </row>
    <row r="151" spans="1:10" ht="19.5" customHeight="1">
      <c r="A151" s="114"/>
      <c r="B151" s="164" t="s">
        <v>176</v>
      </c>
      <c r="C151" s="165"/>
      <c r="D151" s="9">
        <f>SUM(D152:D155)</f>
        <v>61300</v>
      </c>
      <c r="E151" s="9">
        <f>SUM(E152:E155)</f>
        <v>0</v>
      </c>
      <c r="F151" s="9">
        <f>SUM(F152:F155)</f>
        <v>0</v>
      </c>
      <c r="G151" s="9">
        <f>SUM(G152:G155)</f>
        <v>0</v>
      </c>
      <c r="H151" s="9">
        <f>SUM(E151:G151)</f>
        <v>0</v>
      </c>
      <c r="I151" s="39">
        <f>SUM(D151-H151)</f>
        <v>61300</v>
      </c>
      <c r="J151" s="9">
        <f>SUM(J152)</f>
        <v>0</v>
      </c>
    </row>
    <row r="152" spans="1:10" ht="19.5" customHeight="1">
      <c r="A152" s="122"/>
      <c r="B152" s="123">
        <v>1</v>
      </c>
      <c r="C152" s="124" t="s">
        <v>177</v>
      </c>
      <c r="D152" s="93">
        <v>22000</v>
      </c>
      <c r="E152" s="140">
        <v>0</v>
      </c>
      <c r="F152" s="125">
        <v>0</v>
      </c>
      <c r="G152" s="140">
        <v>0</v>
      </c>
      <c r="H152" s="101">
        <f>SUM(E152:G152)</f>
        <v>0</v>
      </c>
      <c r="I152" s="94">
        <f>SUM(D152-H152)</f>
        <v>22000</v>
      </c>
      <c r="J152" s="26"/>
    </row>
    <row r="153" spans="1:10" ht="19.5" customHeight="1">
      <c r="A153" s="77"/>
      <c r="B153" s="54">
        <v>2</v>
      </c>
      <c r="C153" s="78" t="s">
        <v>178</v>
      </c>
      <c r="D153" s="43">
        <v>6900</v>
      </c>
      <c r="E153" s="79">
        <v>0</v>
      </c>
      <c r="F153" s="51">
        <v>0</v>
      </c>
      <c r="G153" s="79">
        <v>0</v>
      </c>
      <c r="H153" s="101">
        <f>SUM(E153:G153)</f>
        <v>0</v>
      </c>
      <c r="I153" s="102">
        <f>SUM(D153-H153)</f>
        <v>6900</v>
      </c>
      <c r="J153" s="14"/>
    </row>
    <row r="154" spans="1:10" ht="19.5" customHeight="1">
      <c r="A154" s="77"/>
      <c r="B154" s="54">
        <v>3</v>
      </c>
      <c r="C154" s="78" t="s">
        <v>179</v>
      </c>
      <c r="D154" s="43">
        <v>32400</v>
      </c>
      <c r="E154" s="79">
        <v>0</v>
      </c>
      <c r="F154" s="51">
        <v>0</v>
      </c>
      <c r="G154" s="79">
        <v>0</v>
      </c>
      <c r="H154" s="101">
        <f>SUM(E154:G154)</f>
        <v>0</v>
      </c>
      <c r="I154" s="102">
        <f>SUM(D154-H154)</f>
        <v>32400</v>
      </c>
      <c r="J154" s="14"/>
    </row>
    <row r="155" spans="1:10" ht="19.5" customHeight="1">
      <c r="A155" s="141"/>
      <c r="B155" s="74"/>
      <c r="C155" s="142"/>
      <c r="D155" s="49"/>
      <c r="E155" s="143"/>
      <c r="F155" s="144"/>
      <c r="G155" s="143"/>
      <c r="H155" s="96"/>
      <c r="I155" s="97"/>
      <c r="J155" s="21"/>
    </row>
    <row r="156" spans="1:10" ht="19.5" customHeight="1">
      <c r="A156" s="114"/>
      <c r="B156" s="164" t="s">
        <v>169</v>
      </c>
      <c r="C156" s="165"/>
      <c r="D156" s="9">
        <f>SUM(D157:D158)</f>
        <v>435000</v>
      </c>
      <c r="E156" s="9">
        <f>SUM(E157:E158)</f>
        <v>0</v>
      </c>
      <c r="F156" s="9">
        <f>SUM(F157:F158)</f>
        <v>0</v>
      </c>
      <c r="G156" s="9">
        <f>SUM(G157:G158)</f>
        <v>0</v>
      </c>
      <c r="H156" s="9">
        <f>SUM(E156:G156)</f>
        <v>0</v>
      </c>
      <c r="I156" s="39">
        <f>SUM(D156-H156)</f>
        <v>435000</v>
      </c>
      <c r="J156" s="9">
        <f>SUM(J157)</f>
        <v>0</v>
      </c>
    </row>
    <row r="157" spans="1:10" ht="19.5" customHeight="1">
      <c r="A157" s="122"/>
      <c r="B157" s="123">
        <v>1</v>
      </c>
      <c r="C157" s="124" t="s">
        <v>180</v>
      </c>
      <c r="D157" s="93">
        <v>435000</v>
      </c>
      <c r="E157" s="140"/>
      <c r="F157" s="125">
        <v>0</v>
      </c>
      <c r="G157" s="140">
        <v>0</v>
      </c>
      <c r="H157" s="95">
        <f>SUM(E157:G157)</f>
        <v>0</v>
      </c>
      <c r="I157" s="94">
        <f>SUM(D157-H157)</f>
        <v>435000</v>
      </c>
      <c r="J157" s="26"/>
    </row>
    <row r="158" spans="1:10" ht="19.5" customHeight="1">
      <c r="A158" s="18"/>
      <c r="B158" s="19"/>
      <c r="C158" s="20"/>
      <c r="D158" s="21"/>
      <c r="E158" s="47"/>
      <c r="F158" s="47"/>
      <c r="G158" s="47"/>
      <c r="H158" s="96"/>
      <c r="I158" s="97"/>
      <c r="J158" s="21"/>
    </row>
    <row r="159" spans="1:10" ht="19.5" customHeight="1">
      <c r="A159" s="158" t="s">
        <v>64</v>
      </c>
      <c r="B159" s="158"/>
      <c r="C159" s="158"/>
      <c r="D159" s="158"/>
      <c r="E159" s="158"/>
      <c r="F159" s="158"/>
      <c r="G159" s="158"/>
      <c r="H159" s="158"/>
      <c r="I159" s="158"/>
      <c r="J159" s="158"/>
    </row>
    <row r="160" spans="1:10" ht="21.75" customHeight="1">
      <c r="A160" s="158" t="s">
        <v>173</v>
      </c>
      <c r="B160" s="158"/>
      <c r="C160" s="158"/>
      <c r="D160" s="158"/>
      <c r="E160" s="158"/>
      <c r="F160" s="158"/>
      <c r="G160" s="158"/>
      <c r="H160" s="158"/>
      <c r="I160" s="158"/>
      <c r="J160" s="158"/>
    </row>
    <row r="161" spans="1:10" ht="21.75" customHeight="1">
      <c r="A161" s="159" t="s">
        <v>174</v>
      </c>
      <c r="B161" s="159"/>
      <c r="C161" s="159"/>
      <c r="D161" s="159"/>
      <c r="E161" s="159"/>
      <c r="F161" s="159"/>
      <c r="G161" s="159"/>
      <c r="H161" s="159"/>
      <c r="I161" s="159"/>
      <c r="J161" s="159"/>
    </row>
    <row r="162" spans="1:10" ht="19.5" customHeight="1">
      <c r="A162" s="150" t="s">
        <v>0</v>
      </c>
      <c r="B162" s="151"/>
      <c r="C162" s="152"/>
      <c r="D162" s="4" t="s">
        <v>1</v>
      </c>
      <c r="E162" s="160" t="s">
        <v>2</v>
      </c>
      <c r="F162" s="161"/>
      <c r="G162" s="162"/>
      <c r="H162" s="4" t="s">
        <v>3</v>
      </c>
      <c r="I162" s="67" t="s">
        <v>27</v>
      </c>
      <c r="J162" s="31" t="s">
        <v>82</v>
      </c>
    </row>
    <row r="163" spans="1:10" ht="19.5" customHeight="1">
      <c r="A163" s="153"/>
      <c r="B163" s="154"/>
      <c r="C163" s="155"/>
      <c r="D163" s="6" t="s">
        <v>4</v>
      </c>
      <c r="E163" s="6" t="s">
        <v>5</v>
      </c>
      <c r="F163" s="6" t="s">
        <v>6</v>
      </c>
      <c r="G163" s="30" t="s">
        <v>7</v>
      </c>
      <c r="H163" s="7"/>
      <c r="I163" s="29"/>
      <c r="J163" s="34" t="s">
        <v>81</v>
      </c>
    </row>
    <row r="164" spans="1:10" ht="19.5" customHeight="1">
      <c r="A164" s="114"/>
      <c r="B164" s="164" t="s">
        <v>166</v>
      </c>
      <c r="C164" s="165"/>
      <c r="D164" s="9">
        <f>SUM(D165:D165)</f>
        <v>2600</v>
      </c>
      <c r="E164" s="9">
        <f>SUM(E165:E165)</f>
        <v>2600</v>
      </c>
      <c r="F164" s="9">
        <f>SUM(F165:F165)</f>
        <v>0</v>
      </c>
      <c r="G164" s="9">
        <f>SUM(G165:G165)</f>
        <v>0</v>
      </c>
      <c r="H164" s="9">
        <f aca="true" t="shared" si="15" ref="H164:H184">SUM(E164:G164)</f>
        <v>2600</v>
      </c>
      <c r="I164" s="39">
        <f aca="true" t="shared" si="16" ref="I164:I184">SUM(D164-H164)</f>
        <v>0</v>
      </c>
      <c r="J164" s="9">
        <f>SUM(J165)</f>
        <v>0</v>
      </c>
    </row>
    <row r="165" spans="1:10" ht="19.5" customHeight="1">
      <c r="A165" s="122"/>
      <c r="B165" s="123">
        <v>1</v>
      </c>
      <c r="C165" s="124" t="s">
        <v>181</v>
      </c>
      <c r="D165" s="93">
        <v>2600</v>
      </c>
      <c r="E165" s="140">
        <v>2600</v>
      </c>
      <c r="F165" s="125">
        <v>0</v>
      </c>
      <c r="G165" s="140">
        <v>0</v>
      </c>
      <c r="H165" s="95">
        <f t="shared" si="15"/>
        <v>2600</v>
      </c>
      <c r="I165" s="94">
        <f t="shared" si="16"/>
        <v>0</v>
      </c>
      <c r="J165" s="26"/>
    </row>
    <row r="166" spans="1:10" ht="19.5" customHeight="1">
      <c r="A166" s="114"/>
      <c r="B166" s="164" t="s">
        <v>136</v>
      </c>
      <c r="C166" s="165"/>
      <c r="D166" s="9">
        <f>SUM(D167)</f>
        <v>0</v>
      </c>
      <c r="E166" s="9">
        <f>SUM(E167)</f>
        <v>0</v>
      </c>
      <c r="F166" s="9">
        <f>SUM(F167)</f>
        <v>0</v>
      </c>
      <c r="G166" s="9">
        <f>SUM(G167)</f>
        <v>0</v>
      </c>
      <c r="H166" s="9">
        <f t="shared" si="15"/>
        <v>0</v>
      </c>
      <c r="I166" s="39">
        <f t="shared" si="16"/>
        <v>0</v>
      </c>
      <c r="J166" s="9">
        <f>SUM(J167)</f>
        <v>0</v>
      </c>
    </row>
    <row r="167" spans="1:10" ht="19.5" customHeight="1">
      <c r="A167" s="115"/>
      <c r="B167" s="116">
        <v>1</v>
      </c>
      <c r="C167" s="117" t="s">
        <v>137</v>
      </c>
      <c r="D167" s="118"/>
      <c r="E167" s="119">
        <v>0</v>
      </c>
      <c r="F167" s="120">
        <v>0</v>
      </c>
      <c r="G167" s="119">
        <v>0</v>
      </c>
      <c r="H167" s="9">
        <f t="shared" si="15"/>
        <v>0</v>
      </c>
      <c r="I167" s="39">
        <f t="shared" si="16"/>
        <v>0</v>
      </c>
      <c r="J167" s="121"/>
    </row>
    <row r="168" spans="1:10" ht="19.5" customHeight="1">
      <c r="A168" s="114"/>
      <c r="B168" s="164" t="s">
        <v>182</v>
      </c>
      <c r="C168" s="165"/>
      <c r="D168" s="9">
        <f>SUM(D169:D171)</f>
        <v>37000</v>
      </c>
      <c r="E168" s="9">
        <f>SUM(E169:E171)</f>
        <v>0</v>
      </c>
      <c r="F168" s="9">
        <f>SUM(F169:F171)</f>
        <v>0</v>
      </c>
      <c r="G168" s="9">
        <f>SUM(G169:G171)</f>
        <v>0</v>
      </c>
      <c r="H168" s="9">
        <f t="shared" si="15"/>
        <v>0</v>
      </c>
      <c r="I168" s="39">
        <f t="shared" si="16"/>
        <v>37000</v>
      </c>
      <c r="J168" s="9">
        <f>SUM(J171)</f>
        <v>0</v>
      </c>
    </row>
    <row r="169" spans="1:10" ht="19.5" customHeight="1">
      <c r="A169" s="114"/>
      <c r="B169" s="166">
        <v>1</v>
      </c>
      <c r="C169" s="167" t="s">
        <v>183</v>
      </c>
      <c r="D169" s="121">
        <v>7000</v>
      </c>
      <c r="E169" s="168"/>
      <c r="F169" s="9"/>
      <c r="G169" s="168"/>
      <c r="H169" s="9">
        <f t="shared" si="15"/>
        <v>0</v>
      </c>
      <c r="I169" s="39">
        <f t="shared" si="16"/>
        <v>7000</v>
      </c>
      <c r="J169" s="9">
        <f>SUM(J172)</f>
        <v>0</v>
      </c>
    </row>
    <row r="170" spans="1:10" ht="19.5" customHeight="1">
      <c r="A170" s="114"/>
      <c r="B170" s="166">
        <v>2</v>
      </c>
      <c r="C170" s="167" t="s">
        <v>184</v>
      </c>
      <c r="D170" s="121">
        <v>9000</v>
      </c>
      <c r="E170" s="168"/>
      <c r="F170" s="9"/>
      <c r="G170" s="168"/>
      <c r="H170" s="9"/>
      <c r="I170" s="39">
        <f t="shared" si="16"/>
        <v>9000</v>
      </c>
      <c r="J170" s="9"/>
    </row>
    <row r="171" spans="1:10" ht="19.5" customHeight="1">
      <c r="A171" s="115"/>
      <c r="B171" s="116">
        <v>3</v>
      </c>
      <c r="C171" s="117" t="s">
        <v>185</v>
      </c>
      <c r="D171" s="118">
        <v>21000</v>
      </c>
      <c r="E171" s="119">
        <v>0</v>
      </c>
      <c r="F171" s="120">
        <v>0</v>
      </c>
      <c r="G171" s="119">
        <v>0</v>
      </c>
      <c r="H171" s="9">
        <f t="shared" si="15"/>
        <v>0</v>
      </c>
      <c r="I171" s="39">
        <f t="shared" si="16"/>
        <v>21000</v>
      </c>
      <c r="J171" s="121"/>
    </row>
    <row r="172" spans="1:10" ht="19.5" customHeight="1">
      <c r="A172" s="114"/>
      <c r="B172" s="164" t="s">
        <v>110</v>
      </c>
      <c r="C172" s="165"/>
      <c r="D172" s="9">
        <f>SUM(D173:D173)</f>
        <v>0</v>
      </c>
      <c r="E172" s="9">
        <f>SUM(E173:E173)</f>
        <v>0</v>
      </c>
      <c r="F172" s="9">
        <f>SUM(F173:F173)</f>
        <v>0</v>
      </c>
      <c r="G172" s="9">
        <f>SUM(G173:G173)</f>
        <v>0</v>
      </c>
      <c r="H172" s="9">
        <f t="shared" si="15"/>
        <v>0</v>
      </c>
      <c r="I172" s="39">
        <f t="shared" si="16"/>
        <v>0</v>
      </c>
      <c r="J172" s="9">
        <f>SUM(J173:J173)</f>
        <v>0</v>
      </c>
    </row>
    <row r="173" spans="1:10" ht="19.5" customHeight="1">
      <c r="A173" s="122"/>
      <c r="B173" s="123">
        <v>1</v>
      </c>
      <c r="C173" s="124" t="s">
        <v>110</v>
      </c>
      <c r="D173" s="93"/>
      <c r="E173" s="125">
        <v>0</v>
      </c>
      <c r="F173" s="125">
        <v>0</v>
      </c>
      <c r="G173" s="125">
        <v>0</v>
      </c>
      <c r="H173" s="9">
        <f t="shared" si="15"/>
        <v>0</v>
      </c>
      <c r="I173" s="39">
        <f t="shared" si="16"/>
        <v>0</v>
      </c>
      <c r="J173" s="26"/>
    </row>
    <row r="174" spans="1:10" ht="19.5" customHeight="1">
      <c r="A174" s="114"/>
      <c r="B174" s="164" t="s">
        <v>51</v>
      </c>
      <c r="C174" s="165"/>
      <c r="D174" s="38">
        <f>SUM(D175:D184)</f>
        <v>2589500</v>
      </c>
      <c r="E174" s="38">
        <f>SUM(E175:E184)</f>
        <v>11000</v>
      </c>
      <c r="F174" s="38">
        <f>SUM(F175:F184)</f>
        <v>0</v>
      </c>
      <c r="G174" s="38">
        <f>SUM(G175:G184)</f>
        <v>849000</v>
      </c>
      <c r="H174" s="9">
        <f t="shared" si="15"/>
        <v>860000</v>
      </c>
      <c r="I174" s="9">
        <f t="shared" si="16"/>
        <v>1729500</v>
      </c>
      <c r="J174" s="9">
        <f>SUM(J175:J184)</f>
        <v>0</v>
      </c>
    </row>
    <row r="175" spans="1:10" ht="19.5" customHeight="1">
      <c r="A175" s="85"/>
      <c r="B175" s="54">
        <v>1</v>
      </c>
      <c r="C175" s="78" t="s">
        <v>112</v>
      </c>
      <c r="D175" s="43">
        <v>70000</v>
      </c>
      <c r="E175" s="125">
        <v>11000</v>
      </c>
      <c r="F175" s="79">
        <v>0</v>
      </c>
      <c r="G175" s="125">
        <v>0</v>
      </c>
      <c r="H175" s="95">
        <f t="shared" si="15"/>
        <v>11000</v>
      </c>
      <c r="I175" s="95">
        <f t="shared" si="16"/>
        <v>59000</v>
      </c>
      <c r="J175" s="14"/>
    </row>
    <row r="176" spans="1:10" ht="19.5" customHeight="1">
      <c r="A176" s="85"/>
      <c r="B176" s="54">
        <v>2</v>
      </c>
      <c r="C176" s="78" t="s">
        <v>186</v>
      </c>
      <c r="D176" s="43">
        <v>129500</v>
      </c>
      <c r="E176" s="51">
        <v>0</v>
      </c>
      <c r="F176" s="79">
        <v>0</v>
      </c>
      <c r="G176" s="51">
        <v>0</v>
      </c>
      <c r="H176" s="101">
        <f t="shared" si="15"/>
        <v>0</v>
      </c>
      <c r="I176" s="101">
        <f t="shared" si="16"/>
        <v>129500</v>
      </c>
      <c r="J176" s="14"/>
    </row>
    <row r="177" spans="1:10" s="75" customFormat="1" ht="19.5" customHeight="1">
      <c r="A177" s="85"/>
      <c r="B177" s="54">
        <v>3</v>
      </c>
      <c r="C177" s="78" t="s">
        <v>187</v>
      </c>
      <c r="D177" s="43">
        <v>319000</v>
      </c>
      <c r="E177" s="51">
        <v>0</v>
      </c>
      <c r="F177" s="126">
        <v>0</v>
      </c>
      <c r="G177" s="51">
        <v>315000</v>
      </c>
      <c r="H177" s="101">
        <f t="shared" si="15"/>
        <v>315000</v>
      </c>
      <c r="I177" s="101">
        <f t="shared" si="16"/>
        <v>4000</v>
      </c>
      <c r="J177" s="14"/>
    </row>
    <row r="178" spans="1:10" ht="19.5" customHeight="1">
      <c r="A178" s="85"/>
      <c r="B178" s="54">
        <v>4</v>
      </c>
      <c r="C178" s="78" t="s">
        <v>188</v>
      </c>
      <c r="D178" s="43">
        <v>495000</v>
      </c>
      <c r="E178" s="51">
        <v>0</v>
      </c>
      <c r="F178" s="79">
        <v>0</v>
      </c>
      <c r="G178" s="51">
        <v>0</v>
      </c>
      <c r="H178" s="101">
        <f t="shared" si="15"/>
        <v>0</v>
      </c>
      <c r="I178" s="101">
        <f t="shared" si="16"/>
        <v>495000</v>
      </c>
      <c r="J178" s="14"/>
    </row>
    <row r="179" spans="1:10" s="75" customFormat="1" ht="19.5" customHeight="1">
      <c r="A179" s="85"/>
      <c r="B179" s="54">
        <v>5</v>
      </c>
      <c r="C179" s="78" t="s">
        <v>189</v>
      </c>
      <c r="D179" s="43">
        <v>140000</v>
      </c>
      <c r="E179" s="51">
        <v>0</v>
      </c>
      <c r="F179" s="51">
        <v>0</v>
      </c>
      <c r="G179" s="51">
        <v>137000</v>
      </c>
      <c r="H179" s="101">
        <f t="shared" si="15"/>
        <v>137000</v>
      </c>
      <c r="I179" s="101">
        <f t="shared" si="16"/>
        <v>3000</v>
      </c>
      <c r="J179" s="14"/>
    </row>
    <row r="180" spans="1:10" ht="19.5" customHeight="1">
      <c r="A180" s="85"/>
      <c r="B180" s="54">
        <v>6</v>
      </c>
      <c r="C180" s="78" t="s">
        <v>190</v>
      </c>
      <c r="D180" s="43">
        <v>287000</v>
      </c>
      <c r="E180" s="51">
        <v>0</v>
      </c>
      <c r="F180" s="79">
        <v>0</v>
      </c>
      <c r="G180" s="51">
        <v>282000</v>
      </c>
      <c r="H180" s="101">
        <f t="shared" si="15"/>
        <v>282000</v>
      </c>
      <c r="I180" s="101">
        <f t="shared" si="16"/>
        <v>5000</v>
      </c>
      <c r="J180" s="14"/>
    </row>
    <row r="181" spans="1:10" ht="19.5" customHeight="1">
      <c r="A181" s="85"/>
      <c r="B181" s="54">
        <v>7</v>
      </c>
      <c r="C181" s="78" t="s">
        <v>191</v>
      </c>
      <c r="D181" s="43">
        <v>452000</v>
      </c>
      <c r="E181" s="51">
        <v>0</v>
      </c>
      <c r="F181" s="79">
        <v>0</v>
      </c>
      <c r="G181" s="51">
        <v>0</v>
      </c>
      <c r="H181" s="101">
        <f t="shared" si="15"/>
        <v>0</v>
      </c>
      <c r="I181" s="101">
        <f t="shared" si="16"/>
        <v>452000</v>
      </c>
      <c r="J181" s="14"/>
    </row>
    <row r="182" spans="1:10" ht="19.5" customHeight="1">
      <c r="A182" s="85"/>
      <c r="B182" s="54">
        <v>8</v>
      </c>
      <c r="C182" s="78" t="s">
        <v>192</v>
      </c>
      <c r="D182" s="43">
        <v>50000</v>
      </c>
      <c r="E182" s="51">
        <v>0</v>
      </c>
      <c r="F182" s="79">
        <v>0</v>
      </c>
      <c r="G182" s="51"/>
      <c r="H182" s="101">
        <f t="shared" si="15"/>
        <v>0</v>
      </c>
      <c r="I182" s="101">
        <f t="shared" si="16"/>
        <v>50000</v>
      </c>
      <c r="J182" s="14"/>
    </row>
    <row r="183" spans="1:10" ht="19.5" customHeight="1">
      <c r="A183" s="85"/>
      <c r="B183" s="54">
        <v>9</v>
      </c>
      <c r="C183" s="78" t="s">
        <v>193</v>
      </c>
      <c r="D183" s="43">
        <v>497000</v>
      </c>
      <c r="E183" s="51">
        <v>0</v>
      </c>
      <c r="F183" s="79">
        <v>0</v>
      </c>
      <c r="G183" s="51">
        <v>0</v>
      </c>
      <c r="H183" s="101">
        <f t="shared" si="15"/>
        <v>0</v>
      </c>
      <c r="I183" s="101">
        <f t="shared" si="16"/>
        <v>497000</v>
      </c>
      <c r="J183" s="14"/>
    </row>
    <row r="184" spans="1:10" ht="19.5" customHeight="1">
      <c r="A184" s="85"/>
      <c r="B184" s="54">
        <v>10</v>
      </c>
      <c r="C184" s="78" t="s">
        <v>194</v>
      </c>
      <c r="D184" s="43">
        <v>150000</v>
      </c>
      <c r="E184" s="51">
        <v>0</v>
      </c>
      <c r="F184" s="79">
        <v>0</v>
      </c>
      <c r="G184" s="51">
        <v>115000</v>
      </c>
      <c r="H184" s="96">
        <f t="shared" si="15"/>
        <v>115000</v>
      </c>
      <c r="I184" s="96">
        <f t="shared" si="16"/>
        <v>35000</v>
      </c>
      <c r="J184" s="14"/>
    </row>
    <row r="185" spans="1:10" ht="19.5" customHeight="1">
      <c r="A185" s="114"/>
      <c r="B185" s="164" t="s">
        <v>111</v>
      </c>
      <c r="C185" s="165"/>
      <c r="D185" s="9">
        <f>SUM(D186)</f>
        <v>20000</v>
      </c>
      <c r="E185" s="9">
        <f>SUM(E186)</f>
        <v>0</v>
      </c>
      <c r="F185" s="9">
        <f>SUM(F186)</f>
        <v>0</v>
      </c>
      <c r="G185" s="9">
        <f>SUM(G186)</f>
        <v>0</v>
      </c>
      <c r="H185" s="9">
        <f>SUM(E185:G185)</f>
        <v>0</v>
      </c>
      <c r="I185" s="94">
        <f>SUM(D185-H185)</f>
        <v>20000</v>
      </c>
      <c r="J185" s="95">
        <f>SUM(J186:J186)</f>
        <v>0</v>
      </c>
    </row>
    <row r="186" spans="1:10" ht="19.5" customHeight="1">
      <c r="A186" s="77"/>
      <c r="B186" s="54">
        <v>1</v>
      </c>
      <c r="C186" s="78" t="s">
        <v>111</v>
      </c>
      <c r="D186" s="43">
        <v>20000</v>
      </c>
      <c r="E186" s="79">
        <v>0</v>
      </c>
      <c r="F186" s="125"/>
      <c r="G186" s="125"/>
      <c r="H186" s="9">
        <f>SUM(E186:G186)</f>
        <v>0</v>
      </c>
      <c r="I186" s="39">
        <f>SUM(D186-H186)</f>
        <v>20000</v>
      </c>
      <c r="J186" s="121"/>
    </row>
    <row r="187" spans="1:10" s="127" customFormat="1" ht="19.5" customHeight="1">
      <c r="A187" s="160" t="s">
        <v>26</v>
      </c>
      <c r="B187" s="161"/>
      <c r="C187" s="162"/>
      <c r="D187" s="38">
        <f>SUM(D6+D150)</f>
        <v>30000000</v>
      </c>
      <c r="E187" s="38">
        <f>SUM(E6+E150)</f>
        <v>8772933.58</v>
      </c>
      <c r="F187" s="38">
        <f>SUM(F6+F150)</f>
        <v>661775.65</v>
      </c>
      <c r="G187" s="38">
        <f>SUM(G6+G150)</f>
        <v>1225720</v>
      </c>
      <c r="H187" s="9">
        <f>SUM(E187:G187)</f>
        <v>10660429.23</v>
      </c>
      <c r="I187" s="97">
        <f>SUM(D187)-H187</f>
        <v>19339570.77</v>
      </c>
      <c r="J187" s="96">
        <f>SUM(J6+J150)</f>
        <v>20277</v>
      </c>
    </row>
    <row r="188" spans="1:10" s="75" customFormat="1" ht="21">
      <c r="A188" s="98"/>
      <c r="B188" s="54"/>
      <c r="C188" s="99"/>
      <c r="D188" s="100"/>
      <c r="E188" s="79"/>
      <c r="F188" s="79"/>
      <c r="G188" s="79"/>
      <c r="H188" s="84"/>
      <c r="I188" s="41"/>
      <c r="J188" s="84"/>
    </row>
  </sheetData>
  <sheetProtection/>
  <mergeCells count="51">
    <mergeCell ref="B185:C185"/>
    <mergeCell ref="A150:C150"/>
    <mergeCell ref="B151:C151"/>
    <mergeCell ref="B156:C156"/>
    <mergeCell ref="B166:C166"/>
    <mergeCell ref="B111:C111"/>
    <mergeCell ref="A187:C187"/>
    <mergeCell ref="B172:C172"/>
    <mergeCell ref="A135:C136"/>
    <mergeCell ref="E135:G135"/>
    <mergeCell ref="A159:J159"/>
    <mergeCell ref="E162:G162"/>
    <mergeCell ref="B168:C168"/>
    <mergeCell ref="B164:C164"/>
    <mergeCell ref="B174:C174"/>
    <mergeCell ref="E109:G109"/>
    <mergeCell ref="A162:C163"/>
    <mergeCell ref="A107:J107"/>
    <mergeCell ref="A108:J108"/>
    <mergeCell ref="A161:J161"/>
    <mergeCell ref="A134:J134"/>
    <mergeCell ref="A160:J160"/>
    <mergeCell ref="B137:C137"/>
    <mergeCell ref="B7:C7"/>
    <mergeCell ref="A132:J132"/>
    <mergeCell ref="A55:J55"/>
    <mergeCell ref="B126:C126"/>
    <mergeCell ref="A133:J133"/>
    <mergeCell ref="A57:C58"/>
    <mergeCell ref="A83:C84"/>
    <mergeCell ref="A109:C110"/>
    <mergeCell ref="A81:J81"/>
    <mergeCell ref="A106:J106"/>
    <mergeCell ref="A1:J1"/>
    <mergeCell ref="A2:J2"/>
    <mergeCell ref="A3:J3"/>
    <mergeCell ref="A4:C5"/>
    <mergeCell ref="E4:G4"/>
    <mergeCell ref="A54:J54"/>
    <mergeCell ref="A30:C31"/>
    <mergeCell ref="E30:G30"/>
    <mergeCell ref="A29:J29"/>
    <mergeCell ref="A27:J27"/>
    <mergeCell ref="E83:G83"/>
    <mergeCell ref="A28:J28"/>
    <mergeCell ref="E57:G57"/>
    <mergeCell ref="A6:C6"/>
    <mergeCell ref="B20:C20"/>
    <mergeCell ref="A82:J82"/>
    <mergeCell ref="A56:J56"/>
    <mergeCell ref="A80:J80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BOACQBJ</cp:lastModifiedBy>
  <cp:lastPrinted>2020-04-02T04:25:25Z</cp:lastPrinted>
  <dcterms:created xsi:type="dcterms:W3CDTF">2004-02-13T02:03:31Z</dcterms:created>
  <dcterms:modified xsi:type="dcterms:W3CDTF">2020-04-02T04:26:19Z</dcterms:modified>
  <cp:category/>
  <cp:version/>
  <cp:contentType/>
  <cp:contentStatus/>
</cp:coreProperties>
</file>