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11760" activeTab="0"/>
  </bookViews>
  <sheets>
    <sheet name="หมายเหตุ 3 -5" sheetId="1" r:id="rId1"/>
    <sheet name="งบแสดงฐานะการเงิน" sheetId="2" r:id="rId2"/>
    <sheet name="หมายเหตุ 2" sheetId="3" r:id="rId3"/>
    <sheet name="หมายเหตุ 6-9" sheetId="4" r:id="rId4"/>
    <sheet name="หมายเหตุ 10-11" sheetId="5" r:id="rId5"/>
    <sheet name="หมายเห 12-15" sheetId="6" r:id="rId6"/>
    <sheet name="หมายเหตุ 16" sheetId="7" r:id="rId7"/>
    <sheet name="หมายเหตุ 16 เงินสะสม" sheetId="8" r:id="rId8"/>
    <sheet name="หมายเหตุ 17 เงินทุนสำรองเงินสะส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<sst xmlns="http://schemas.openxmlformats.org/spreadsheetml/2006/main" count="275" uniqueCount="198">
  <si>
    <t>จำนวนเงิน</t>
  </si>
  <si>
    <t>รวม</t>
  </si>
  <si>
    <t>ลูกหนี้ภาษีบำรุงท้องที่</t>
  </si>
  <si>
    <t>ลูกหนี้เงินยืม</t>
  </si>
  <si>
    <t>เงินรับฝากค่าใช้จ่ายในการจัดเก็บภาษีบำรุงท้องที่ 5%</t>
  </si>
  <si>
    <t>เงินรับฝากส่วนลดในการจัดเก็บภาษีบำรุงท้องที่ 6%</t>
  </si>
  <si>
    <t>เงินรับฝากเงินรอคืนจังหวัด</t>
  </si>
  <si>
    <t>เงินสะสม</t>
  </si>
  <si>
    <t>รายจ่ายค้างจ่าย</t>
  </si>
  <si>
    <t>องค์การบริหารส่วนตำบลวังมหากร  อำเภอท่าตะโก  จังหวัดนครสวรรค์</t>
  </si>
  <si>
    <t>ลูกหนี้เงินทุนโครงการเศรษฐกิจชุมชน</t>
  </si>
  <si>
    <t>หมายเหตุ ประกอบงบแสดงฐานะการเงิน</t>
  </si>
  <si>
    <t>เงินสด</t>
  </si>
  <si>
    <t xml:space="preserve">หมายเหตุ  3 </t>
  </si>
  <si>
    <t xml:space="preserve"> เงินสดและเงินฝากธนาคาร</t>
  </si>
  <si>
    <t>เงินฝากธนาคาร</t>
  </si>
  <si>
    <t>ประเภทออมทรัพย์</t>
  </si>
  <si>
    <t>กรุงไทย</t>
  </si>
  <si>
    <t>สาขาปากน้ำโพ</t>
  </si>
  <si>
    <t xml:space="preserve">เลขที่ 628-0-14265-5 </t>
  </si>
  <si>
    <t>เลขที่ 981-6-36365-8</t>
  </si>
  <si>
    <t>เลขที่ 118-2-54305-3</t>
  </si>
  <si>
    <t>เลขที่ 118-2-37314-7</t>
  </si>
  <si>
    <t>เลขที่ 020107792895</t>
  </si>
  <si>
    <t>ประเภทประจำ</t>
  </si>
  <si>
    <t>เลขที่ 118-4-06057-4</t>
  </si>
  <si>
    <t>เลขที่ 300014423853</t>
  </si>
  <si>
    <t>ออมสิน</t>
  </si>
  <si>
    <t>ธกส.</t>
  </si>
  <si>
    <t>สาขาท่าตะโก</t>
  </si>
  <si>
    <t xml:space="preserve">หมายเหตุ  4 </t>
  </si>
  <si>
    <t>รายได้จากรัฐบาลค้างรับ</t>
  </si>
  <si>
    <t>ค่าตอบแทนพนักงานจ้าง</t>
  </si>
  <si>
    <t>เงินสมทบประกันสังคม</t>
  </si>
  <si>
    <t>หมายเหตุ  5</t>
  </si>
  <si>
    <t>ลูกหนี้ค่าภาษี</t>
  </si>
  <si>
    <t>ประเภทลูกหนี้</t>
  </si>
  <si>
    <t>ประจำปี</t>
  </si>
  <si>
    <t>จำนวนราย</t>
  </si>
  <si>
    <t>ลูกหนี้ภาษีโรงเรือนและที่ดิน</t>
  </si>
  <si>
    <t>ลูกหนี้ภาษีป้าย</t>
  </si>
  <si>
    <t>รวมทั้งสิ้น</t>
  </si>
  <si>
    <t>..............................................................</t>
  </si>
  <si>
    <t>ภาษีหัก ณ ที่จ่าย</t>
  </si>
  <si>
    <t>ทรัพย์สินตามงบทรัพย์สิน</t>
  </si>
  <si>
    <t>สินทรัพย์</t>
  </si>
  <si>
    <t>สินทรัพย์หมุนเวียน</t>
  </si>
  <si>
    <t>หมายเหตุ</t>
  </si>
  <si>
    <t>เงินสดและฝากธนาคาร</t>
  </si>
  <si>
    <t>เงินฝาก  ก.ส.อ.</t>
  </si>
  <si>
    <t>เงินฝาก  ก.ส.ท.</t>
  </si>
  <si>
    <t>สินทรัพย์หมุนเวียนอื่น</t>
  </si>
  <si>
    <t>ลูกหนี้รายได้อื่น ๆ</t>
  </si>
  <si>
    <t>ลูกหนี้อื่น ๆ</t>
  </si>
  <si>
    <t>รวมสินทรัพย์หมุนเวียนอื่น</t>
  </si>
  <si>
    <t>สินทรัพย์ไม่หมุนเวียน</t>
  </si>
  <si>
    <t>หุ้นในโรงพิมพ์อาสารักษาดินแดน</t>
  </si>
  <si>
    <t>ทรัพย์สินเกิดจากเงินกู้</t>
  </si>
  <si>
    <t>รวมสินทรัพย์ไม่หมุนเวียน</t>
  </si>
  <si>
    <t>รวมสินทรัพย์</t>
  </si>
  <si>
    <t>หมายเหตุประกอบงบแสดงฐานะการเงิน</t>
  </si>
  <si>
    <t>หมายเหตุ  2  งบทรัพย์สิน</t>
  </si>
  <si>
    <t>ประเภททรัพย์สิน</t>
  </si>
  <si>
    <t xml:space="preserve">ราคาทรัพย์สิน </t>
  </si>
  <si>
    <t>แหล่งที่มาของทรัพย์สินทั้งหมด</t>
  </si>
  <si>
    <t>ชื่อ</t>
  </si>
  <si>
    <t>ก. อสังหาริมทรัพย์</t>
  </si>
  <si>
    <t>ที่ดิน</t>
  </si>
  <si>
    <t>อาคาร</t>
  </si>
  <si>
    <t>รายได้</t>
  </si>
  <si>
    <t>เงินทุนสำรองเงินสะสม</t>
  </si>
  <si>
    <t>ข.สังหาริมทรัพย์</t>
  </si>
  <si>
    <t>เงินกู้</t>
  </si>
  <si>
    <t>เงินที่มีผู้อุทิศให้</t>
  </si>
  <si>
    <t>สาธารณูปโภค</t>
  </si>
  <si>
    <t>คมนาคม</t>
  </si>
  <si>
    <t>สาธารณะ</t>
  </si>
  <si>
    <t>ทั่วไป</t>
  </si>
  <si>
    <t>โยธา</t>
  </si>
  <si>
    <t>เครื่องใช้สำนักงาน</t>
  </si>
  <si>
    <t>การเกษตร</t>
  </si>
  <si>
    <t>รายละเอียด ประกอบงบแสดงฐานะการเงิน</t>
  </si>
  <si>
    <t>หมายเหตุ  6  ลูกหนี้รายได้อื่น ๆ</t>
  </si>
  <si>
    <t>ลูกหนี้ค่าประปา</t>
  </si>
  <si>
    <t>ลูกหนี้ค่าเช่า</t>
  </si>
  <si>
    <t>หมายเหตุ  7  ลูกหนี้รายได้อื่น ๆ</t>
  </si>
  <si>
    <t>เงินขาดบัญชี</t>
  </si>
  <si>
    <t>เงินประกัน</t>
  </si>
  <si>
    <t>หมายเหตุ  10  รายจ่ายค้างจ่าย</t>
  </si>
  <si>
    <t>แหล่งเงิน</t>
  </si>
  <si>
    <t>แผนงาน</t>
  </si>
  <si>
    <t>งาน</t>
  </si>
  <si>
    <t>หมวด</t>
  </si>
  <si>
    <t>ประเภท</t>
  </si>
  <si>
    <t>โครงการ</t>
  </si>
  <si>
    <t>สิ่งก่อสร้าง</t>
  </si>
  <si>
    <t>หมายเหตุ  11 ฎีกาค้างจ่าย</t>
  </si>
  <si>
    <t>เงินรับฝากระบุวัตถุประสงค์</t>
  </si>
  <si>
    <t>...................................................</t>
  </si>
  <si>
    <t>หมายเหตุ  14 เจ้าหนี้เงินกู้</t>
  </si>
  <si>
    <t>ชื่อเจ้าหนี้</t>
  </si>
  <si>
    <t>โครงการที่ขอกู้</t>
  </si>
  <si>
    <t>หมายเหตุ  13 หนี้สินหมุนเวียนอื่น</t>
  </si>
  <si>
    <t>จำนวนเงินที่ขอกู้</t>
  </si>
  <si>
    <t>สัญญากู้เงิน</t>
  </si>
  <si>
    <t>เลขที่</t>
  </si>
  <si>
    <t>ลงวันที่</t>
  </si>
  <si>
    <t>เงินต้นค้างชำระ</t>
  </si>
  <si>
    <t>ปีสิ้นสดุสัญญา</t>
  </si>
  <si>
    <t>หมายเหตุ  12  เงินรับฝาก</t>
  </si>
  <si>
    <t>ทั้งนี้ องค์การบริหารส่วนตำบลวังมหากร มียอดเงินที่ได้รับอนุมัติให้กู้เงินหรือทำสัญญากู้เงินแล้วอยู่ระหว่างการรับเงิน จำนวน          -       บาท</t>
  </si>
  <si>
    <t>หมายเหตุ  15  หนี้สินไม่หมุนเวียนอื่น</t>
  </si>
  <si>
    <t>หมายเหตุ  16  เงินสะสม</t>
  </si>
  <si>
    <t>รายรับจริงสูงกว่ารายจ่ายจริง</t>
  </si>
  <si>
    <r>
      <rPr>
        <b/>
        <u val="single"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25 %  ของรายรับจริงสูงกว่ารายจ่ายจริง</t>
    </r>
  </si>
  <si>
    <t xml:space="preserve">     (เงินทุนสำรองเงินสะสม)</t>
  </si>
  <si>
    <t>บวก</t>
  </si>
  <si>
    <t>รับจริงสูงกว่ารายจ่ายจริงหลังหักเงินทุนสำรองเงินสะสม</t>
  </si>
  <si>
    <t>หัก</t>
  </si>
  <si>
    <t>จ่ายขาดเงินสะสม</t>
  </si>
  <si>
    <t xml:space="preserve">        </t>
  </si>
  <si>
    <t>1. หุ้นในโรงพิมพ์อาสารักษาดินแดน</t>
  </si>
  <si>
    <t>2.เงินฝาก ก.ส.อ.  หรือ ก.ส.ท.</t>
  </si>
  <si>
    <t>3. ลูกหนี้ค่าภาษี</t>
  </si>
  <si>
    <t>4. ลูกหนี้รายได้อื่น ๆ</t>
  </si>
  <si>
    <t>5. ทรัพย์สินเกิดจากเงินกู้ที่ชำระหนี้แล้ว</t>
  </si>
  <si>
    <t>6. เงินสะสมที่สามารถนำไปใช้ได้</t>
  </si>
  <si>
    <t>และจะเบิกจ่ายในปีงบประมาณต่อไป ตามรายละเอียดแนบท้ายหมายเหตุ 17</t>
  </si>
  <si>
    <t xml:space="preserve">    (ผลต่างระหว่างทรัพย์สินเกิดจากเงินกู้และเจ้าหนี้เงินก้)</t>
  </si>
  <si>
    <t>ทุนทรัพย์สิน</t>
  </si>
  <si>
    <t>หนี้สิน</t>
  </si>
  <si>
    <t>หนี้สินหมุนเวียน</t>
  </si>
  <si>
    <t xml:space="preserve">     </t>
  </si>
  <si>
    <t>ฎีกาค้างจ่าย</t>
  </si>
  <si>
    <t>รายจ่ายผัดส่งใบสำคัญ</t>
  </si>
  <si>
    <t>เงินรับฝาก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</si>
  <si>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</si>
  <si>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</si>
  <si>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</si>
  <si>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>เจ้าหนี้เงินกู้</t>
  </si>
  <si>
    <t>รวมหนี้สินไม่หมุนเวียน</t>
  </si>
  <si>
    <t>รวมหนี้สิน</t>
  </si>
  <si>
    <t>รวมเงินสะสม</t>
  </si>
  <si>
    <t>รวมหนี้สินและเงินสะสม</t>
  </si>
  <si>
    <t>รับคืนรายจ่ายปีก่อน</t>
  </si>
  <si>
    <t>รายจ่ายค้างจ่ายเหลือ</t>
  </si>
  <si>
    <t>ปรับปรุงระหว่างปี</t>
  </si>
  <si>
    <t>รายละเอียดแนบท้ายหมายเหตุ  16  เงินสะสม</t>
  </si>
  <si>
    <t>จำนวนเงินที่ได้รัยอนุมัติ</t>
  </si>
  <si>
    <t>ก่อหนี้ผูกพัน</t>
  </si>
  <si>
    <t>เบิกจ่ายแล้ว</t>
  </si>
  <si>
    <t>คงเหลือ</t>
  </si>
  <si>
    <t>ยังไม่ได้ก่อหนี้</t>
  </si>
  <si>
    <t>ค่าที่ดินและสิ่ง</t>
  </si>
  <si>
    <t>ก่อสร้าง</t>
  </si>
  <si>
    <t>รายละเอียดแนบท้ายหมายเหตุ  17 เงินทุนสำรองเงินสะสม</t>
  </si>
  <si>
    <t>งบแสดงฐานะการเงิน</t>
  </si>
  <si>
    <t>จำนวนเงินที่ได้รับอนุมัติ</t>
  </si>
  <si>
    <t>หมายเหตุ  8 สินทรัพย์หมุนเวียนอื่น</t>
  </si>
  <si>
    <t>เงินจ่ายล่วงหน้า</t>
  </si>
  <si>
    <t>หมายเหตุ  9 สินทรัพย์ไม่หมุนเวียนอื่น</t>
  </si>
  <si>
    <t>ณ  วันที่  30  กันยายน  2559</t>
  </si>
  <si>
    <t>สำหรับปี  สิ้นสดุวันที่  30  กันยายน  2559</t>
  </si>
  <si>
    <t>สำหรับปี  สิ้นสุดวันที่  30  กันยายน  2559</t>
  </si>
  <si>
    <t>สำหรับปี สิ้นสดวันที่  30  กันยายน  2559</t>
  </si>
  <si>
    <t>หน้าที่ 1 : 1</t>
  </si>
  <si>
    <t>เงินรับฝากทุนโครงการเศรษฐกิจชุมชน</t>
  </si>
  <si>
    <t>เงินรับฝากประกันสัญญา</t>
  </si>
  <si>
    <t>เงินรับฝากอื่น ๆ เงินประกันสัญญการใช้น้ำ</t>
  </si>
  <si>
    <t>เงินสะสม  1 ตุลาคม 2558</t>
  </si>
  <si>
    <t xml:space="preserve">      เงินสะสม  30  กันยายน 2559</t>
  </si>
  <si>
    <t xml:space="preserve">      เงินสะสม  30  กันยายน 2559 ประกอบด้วย</t>
  </si>
  <si>
    <r>
      <t xml:space="preserve">ทั้งนี้ในปีงบประมาณ 2559     ได้รับอนุมัติให้จ่ายเงินสะสมที่อยู่ระหว่างดำเนินการจำนวน  </t>
    </r>
    <r>
      <rPr>
        <b/>
        <sz val="16"/>
        <rFont val="TH SarabunPSK"/>
        <family val="2"/>
      </rPr>
      <t xml:space="preserve">545,500.- </t>
    </r>
    <r>
      <rPr>
        <sz val="16"/>
        <rFont val="TH SarabunPSK"/>
        <family val="2"/>
      </rPr>
      <t xml:space="preserve">  บาท</t>
    </r>
  </si>
  <si>
    <t>ค่าบำรุงรักษาและ</t>
  </si>
  <si>
    <t>ปรับปรุงค่าที่ดินและ</t>
  </si>
  <si>
    <t>โครงการปรับปรุงถนนลงหินคลุก</t>
  </si>
  <si>
    <t>สายหนองโสนแยกหนองหวาย</t>
  </si>
  <si>
    <t>หมู่ที่ 5 เริ่มจากแยกหลวงพ่อผ่อง</t>
  </si>
  <si>
    <t>ถึงทางหลวงชนบท 4048</t>
  </si>
  <si>
    <t>หน้า 1:1</t>
  </si>
  <si>
    <t>งานบ้านงานครัว</t>
  </si>
  <si>
    <t>การกีฬา</t>
  </si>
  <si>
    <t>ลูกหนี้ค่า................</t>
  </si>
  <si>
    <t>เจ้าหนี้เงินสะสม</t>
  </si>
  <si>
    <t xml:space="preserve">          </t>
  </si>
  <si>
    <t>(ลงชื่อ).................................ผู้จัดทำ</t>
  </si>
  <si>
    <t>(นางอร่ามศรี  นิลบรรหาร)</t>
  </si>
  <si>
    <t>นักวิชาการเงินและบัญชี</t>
  </si>
  <si>
    <t>(ลงชื่อ).................................ผู้ตรวจ</t>
  </si>
  <si>
    <t>(นายวิเชษฐ  ฤทธิ์บำรุง)</t>
  </si>
  <si>
    <t>ปลัดอบต.</t>
  </si>
  <si>
    <t>(ลงชื่อ).........................................ผู้ตรวจ</t>
  </si>
  <si>
    <t>(นางสาวละออ  ภู่สิงห์)</t>
  </si>
  <si>
    <t>ผู้อำนวยการกองคลัง</t>
  </si>
  <si>
    <t>(ลงชื่อ).......................................ผู้ตรวจ</t>
  </si>
  <si>
    <t>(นายมนัส  ขานดำ)</t>
  </si>
  <si>
    <t>นายกองค์การบริหารส่วนตำบลวังมหากร</t>
  </si>
  <si>
    <t>ลูกหนี้เงินสะสม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</si>
</sst>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[$-1010409]#,##0.00;\-#,##0.00"/>
    <numFmt numFmtId="196" formatCode="_(* #,##0.000_);_(* \(#,##0.000\);_(* &quot;-&quot;??_);_(@_)"/>
    <numFmt numFmtId="197" formatCode="_(* #,##0.0_);_(* \(#,##0.0\);_(* &quot;-&quot;??_);_(@_)"/>
    <numFmt numFmtId="198" formatCode="_(* #,##0.0000_);_(* \(#,##0.0000\);_(* &quot;-&quot;??_);_(@_)"/>
    <numFmt numFmtId="199" formatCode="_(* #,##0.00000_);_(* \(#,##0.00000\);_(* &quot;-&quot;??_);_(@_)"/>
    <numFmt numFmtId="200" formatCode="_(* #,##0.000000_);_(* \(#,##0.000000\);_(* &quot;-&quot;??_);_(@_)"/>
    <numFmt numFmtId="201" formatCode="_(* #,##0.0000000_);_(* \(#,##0.0000000\);_(* &quot;-&quot;??_);_(@_)"/>
    <numFmt numFmtId="202" formatCode="_(* #,##0_);_(* \(#,##0\);_(* &quot;-&quot;??_);_(@_)"/>
    <numFmt numFmtId="203" formatCode="0.0"/>
  </numFmts>
  <fonts count="51">
    <font>
      <sz val="10"/>
      <name val="Arial"/>
      <family val="0"/>
    </font>
    <font>
      <sz val="13"/>
      <name val="TH SarabunPSK"/>
      <family val="2"/>
    </font>
    <font>
      <sz val="13"/>
      <color indexed="8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8"/>
      <name val="Arial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u val="single"/>
      <sz val="16"/>
      <name val="TH SarabunPSK"/>
      <family val="2"/>
    </font>
    <font>
      <sz val="18"/>
      <name val="TH SarabunPSK"/>
      <family val="2"/>
    </font>
    <font>
      <sz val="12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>
        <color indexed="22"/>
      </top>
      <bottom>
        <color indexed="63"/>
      </bottom>
    </border>
    <border>
      <left style="medium"/>
      <right style="medium"/>
      <top>
        <color indexed="63"/>
      </top>
      <bottom style="medium">
        <color indexed="22"/>
      </bottom>
    </border>
    <border>
      <left style="medium"/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/>
      <top style="medium">
        <color indexed="22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/>
      <top style="medium">
        <color indexed="22"/>
      </top>
      <bottom style="medium">
        <color indexed="22"/>
      </bottom>
    </border>
    <border>
      <left style="medium"/>
      <right style="medium"/>
      <top style="medium">
        <color indexed="22"/>
      </top>
      <bottom style="medium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22"/>
      </top>
      <bottom style="medium"/>
    </border>
    <border>
      <left style="medium">
        <color indexed="22"/>
      </left>
      <right>
        <color indexed="63"/>
      </right>
      <top style="medium">
        <color indexed="22"/>
      </top>
      <bottom style="medium"/>
    </border>
    <border>
      <left>
        <color indexed="63"/>
      </left>
      <right>
        <color indexed="63"/>
      </right>
      <top style="medium">
        <color indexed="22"/>
      </top>
      <bottom style="medium"/>
    </border>
    <border>
      <left>
        <color indexed="63"/>
      </left>
      <right style="medium"/>
      <top style="medium">
        <color indexed="22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/>
      <bottom style="medium"/>
    </border>
    <border>
      <left style="medium"/>
      <right style="medium"/>
      <top style="medium"/>
      <bottom style="medium">
        <color theme="0" tint="-0.3499799966812134"/>
      </bottom>
    </border>
    <border>
      <left style="medium"/>
      <right style="medium"/>
      <top style="medium">
        <color theme="0" tint="-0.3499799966812134"/>
      </top>
      <bottom style="medium">
        <color theme="0" tint="-0.3499799966812134"/>
      </bottom>
    </border>
    <border>
      <left style="medium"/>
      <right style="medium"/>
      <top>
        <color indexed="63"/>
      </top>
      <bottom style="medium">
        <color theme="0" tint="-0.3499799966812134"/>
      </bottom>
    </border>
    <border>
      <left style="medium"/>
      <right>
        <color indexed="63"/>
      </right>
      <top style="medium">
        <color theme="0" tint="-0.3499799966812134"/>
      </top>
      <bottom style="medium">
        <color theme="0" tint="-0.3499799966812134"/>
      </bottom>
    </border>
    <border>
      <left>
        <color indexed="63"/>
      </left>
      <right style="medium"/>
      <top style="medium">
        <color theme="0" tint="-0.3499799966812134"/>
      </top>
      <bottom style="medium">
        <color theme="0" tint="-0.3499799966812134"/>
      </bottom>
    </border>
    <border>
      <left>
        <color indexed="63"/>
      </left>
      <right style="medium"/>
      <top style="medium">
        <color theme="0" tint="-0.3499799966812134"/>
      </top>
      <bottom style="medium">
        <color theme="1"/>
      </bottom>
    </border>
    <border>
      <left style="medium"/>
      <right style="medium"/>
      <top style="medium">
        <color theme="0" tint="-0.3499799966812134"/>
      </top>
      <bottom style="medium">
        <color theme="1"/>
      </bottom>
    </border>
    <border>
      <left style="medium"/>
      <right>
        <color indexed="63"/>
      </right>
      <top style="medium">
        <color theme="0" tint="-0.3499799966812134"/>
      </top>
      <bottom style="medium"/>
    </border>
    <border>
      <left style="medium"/>
      <right style="medium"/>
      <top style="medium">
        <color theme="0" tint="-0.3499799966812134"/>
      </top>
      <bottom>
        <color indexed="63"/>
      </bottom>
    </border>
    <border>
      <left style="medium"/>
      <right style="medium"/>
      <top>
        <color indexed="63"/>
      </top>
      <bottom style="medium">
        <color theme="0" tint="-0.24993999302387238"/>
      </bottom>
    </border>
    <border>
      <left style="medium"/>
      <right style="medium"/>
      <top style="medium">
        <color theme="0" tint="-0.24993999302387238"/>
      </top>
      <bottom style="medium">
        <color theme="0" tint="-0.24993999302387238"/>
      </bottom>
    </border>
    <border>
      <left/>
      <right/>
      <top style="medium">
        <color theme="0" tint="-0.24993999302387238"/>
      </top>
      <bottom style="medium">
        <color theme="0" tint="-0.24993999302387238"/>
      </bottom>
    </border>
    <border>
      <left style="medium"/>
      <right style="medium"/>
      <top style="medium">
        <color theme="0" tint="-0.2499399930238723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>
        <color theme="0" tint="-0.24993999302387238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>
        <color indexed="22"/>
      </bottom>
    </border>
    <border>
      <left>
        <color indexed="63"/>
      </left>
      <right>
        <color indexed="63"/>
      </right>
      <top style="medium"/>
      <bottom style="medium">
        <color indexed="22"/>
      </bottom>
    </border>
    <border>
      <left>
        <color indexed="63"/>
      </left>
      <right style="medium"/>
      <top style="medium"/>
      <bottom style="medium">
        <color indexed="22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theme="0" tint="-0.3499799966812134"/>
      </bottom>
    </border>
    <border>
      <left>
        <color indexed="63"/>
      </left>
      <right style="medium"/>
      <top style="medium"/>
      <bottom style="medium">
        <color theme="0" tint="-0.349979996681213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4"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194" fontId="3" fillId="0" borderId="0" xfId="36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194" fontId="3" fillId="0" borderId="11" xfId="36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9" xfId="0" applyFont="1" applyBorder="1" applyAlignment="1">
      <alignment wrapText="1"/>
    </xf>
    <xf numFmtId="194" fontId="1" fillId="0" borderId="11" xfId="36" applyFont="1" applyBorder="1" applyAlignment="1">
      <alignment wrapText="1"/>
    </xf>
    <xf numFmtId="0" fontId="8" fillId="0" borderId="15" xfId="0" applyFont="1" applyBorder="1" applyAlignment="1">
      <alignment wrapText="1"/>
    </xf>
    <xf numFmtId="194" fontId="1" fillId="0" borderId="19" xfId="36" applyFont="1" applyBorder="1" applyAlignment="1">
      <alignment wrapText="1"/>
    </xf>
    <xf numFmtId="194" fontId="9" fillId="0" borderId="11" xfId="36" applyFont="1" applyBorder="1" applyAlignment="1">
      <alignment wrapText="1"/>
    </xf>
    <xf numFmtId="194" fontId="9" fillId="0" borderId="19" xfId="36" applyFont="1" applyBorder="1" applyAlignment="1">
      <alignment wrapText="1"/>
    </xf>
    <xf numFmtId="194" fontId="10" fillId="0" borderId="15" xfId="36" applyFont="1" applyBorder="1" applyAlignment="1">
      <alignment wrapText="1"/>
    </xf>
    <xf numFmtId="194" fontId="8" fillId="0" borderId="20" xfId="36" applyFont="1" applyBorder="1" applyAlignment="1">
      <alignment wrapText="1"/>
    </xf>
    <xf numFmtId="194" fontId="6" fillId="0" borderId="21" xfId="0" applyNumberFormat="1" applyFont="1" applyBorder="1" applyAlignment="1">
      <alignment wrapText="1"/>
    </xf>
    <xf numFmtId="0" fontId="3" fillId="0" borderId="22" xfId="0" applyFont="1" applyBorder="1" applyAlignment="1">
      <alignment wrapText="1"/>
    </xf>
    <xf numFmtId="194" fontId="9" fillId="0" borderId="23" xfId="36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9" fillId="0" borderId="11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43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194" fontId="4" fillId="0" borderId="0" xfId="36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194" fontId="4" fillId="0" borderId="27" xfId="36" applyFont="1" applyBorder="1" applyAlignment="1">
      <alignment wrapText="1"/>
    </xf>
    <xf numFmtId="194" fontId="6" fillId="0" borderId="27" xfId="36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4" fillId="0" borderId="32" xfId="0" applyFont="1" applyBorder="1" applyAlignment="1">
      <alignment wrapText="1"/>
    </xf>
    <xf numFmtId="0" fontId="4" fillId="0" borderId="33" xfId="0" applyFont="1" applyBorder="1" applyAlignment="1">
      <alignment wrapText="1"/>
    </xf>
    <xf numFmtId="0" fontId="4" fillId="0" borderId="34" xfId="0" applyFont="1" applyBorder="1" applyAlignment="1">
      <alignment wrapText="1"/>
    </xf>
    <xf numFmtId="0" fontId="4" fillId="0" borderId="35" xfId="0" applyFont="1" applyBorder="1" applyAlignment="1">
      <alignment wrapText="1"/>
    </xf>
    <xf numFmtId="0" fontId="4" fillId="0" borderId="36" xfId="0" applyFont="1" applyBorder="1" applyAlignment="1">
      <alignment wrapText="1"/>
    </xf>
    <xf numFmtId="0" fontId="4" fillId="0" borderId="37" xfId="0" applyFont="1" applyBorder="1" applyAlignment="1">
      <alignment wrapText="1"/>
    </xf>
    <xf numFmtId="0" fontId="4" fillId="0" borderId="15" xfId="0" applyFont="1" applyBorder="1" applyAlignment="1">
      <alignment wrapText="1"/>
    </xf>
    <xf numFmtId="194" fontId="4" fillId="0" borderId="30" xfId="36" applyFont="1" applyBorder="1" applyAlignment="1">
      <alignment wrapText="1"/>
    </xf>
    <xf numFmtId="194" fontId="4" fillId="0" borderId="15" xfId="0" applyNumberFormat="1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38" xfId="0" applyFont="1" applyBorder="1" applyAlignment="1">
      <alignment wrapText="1"/>
    </xf>
    <xf numFmtId="0" fontId="3" fillId="0" borderId="39" xfId="0" applyFont="1" applyBorder="1" applyAlignment="1">
      <alignment wrapText="1"/>
    </xf>
    <xf numFmtId="194" fontId="3" fillId="0" borderId="38" xfId="36" applyFont="1" applyBorder="1" applyAlignment="1">
      <alignment wrapText="1"/>
    </xf>
    <xf numFmtId="194" fontId="3" fillId="0" borderId="39" xfId="36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wrapText="1"/>
    </xf>
    <xf numFmtId="0" fontId="4" fillId="0" borderId="41" xfId="0" applyFont="1" applyBorder="1" applyAlignment="1">
      <alignment wrapText="1"/>
    </xf>
    <xf numFmtId="194" fontId="4" fillId="0" borderId="41" xfId="36" applyFont="1" applyBorder="1" applyAlignment="1">
      <alignment wrapText="1"/>
    </xf>
    <xf numFmtId="0" fontId="4" fillId="0" borderId="42" xfId="0" applyFont="1" applyBorder="1" applyAlignment="1">
      <alignment wrapText="1"/>
    </xf>
    <xf numFmtId="0" fontId="3" fillId="0" borderId="41" xfId="0" applyFont="1" applyBorder="1" applyAlignment="1">
      <alignment horizontal="center" wrapText="1"/>
    </xf>
    <xf numFmtId="0" fontId="3" fillId="0" borderId="41" xfId="0" applyFont="1" applyBorder="1" applyAlignment="1">
      <alignment wrapText="1"/>
    </xf>
    <xf numFmtId="194" fontId="3" fillId="0" borderId="41" xfId="36" applyFont="1" applyBorder="1" applyAlignment="1">
      <alignment wrapText="1"/>
    </xf>
    <xf numFmtId="194" fontId="4" fillId="0" borderId="15" xfId="36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43" xfId="0" applyBorder="1" applyAlignment="1">
      <alignment wrapText="1"/>
    </xf>
    <xf numFmtId="0" fontId="4" fillId="0" borderId="44" xfId="0" applyFont="1" applyBorder="1" applyAlignment="1">
      <alignment wrapText="1"/>
    </xf>
    <xf numFmtId="0" fontId="0" fillId="0" borderId="45" xfId="0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4" fillId="0" borderId="46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0" fillId="0" borderId="46" xfId="0" applyBorder="1" applyAlignment="1">
      <alignment wrapText="1"/>
    </xf>
    <xf numFmtId="0" fontId="0" fillId="0" borderId="28" xfId="0" applyBorder="1" applyAlignment="1">
      <alignment wrapText="1"/>
    </xf>
    <xf numFmtId="0" fontId="1" fillId="0" borderId="42" xfId="0" applyFont="1" applyBorder="1" applyAlignment="1">
      <alignment horizontal="center" wrapText="1"/>
    </xf>
    <xf numFmtId="0" fontId="4" fillId="0" borderId="0" xfId="0" applyFont="1" applyAlignment="1">
      <alignment/>
    </xf>
    <xf numFmtId="194" fontId="4" fillId="0" borderId="0" xfId="36" applyFont="1" applyBorder="1" applyAlignment="1">
      <alignment wrapText="1"/>
    </xf>
    <xf numFmtId="0" fontId="12" fillId="0" borderId="0" xfId="0" applyFont="1" applyAlignment="1">
      <alignment wrapText="1"/>
    </xf>
    <xf numFmtId="194" fontId="0" fillId="0" borderId="0" xfId="36" applyFont="1" applyAlignment="1">
      <alignment wrapText="1"/>
    </xf>
    <xf numFmtId="194" fontId="0" fillId="0" borderId="27" xfId="0" applyNumberFormat="1" applyBorder="1" applyAlignment="1">
      <alignment wrapText="1"/>
    </xf>
    <xf numFmtId="0" fontId="11" fillId="0" borderId="0" xfId="0" applyFont="1" applyAlignment="1">
      <alignment horizontal="center" wrapText="1"/>
    </xf>
    <xf numFmtId="194" fontId="3" fillId="0" borderId="47" xfId="36" applyFont="1" applyBorder="1" applyAlignment="1">
      <alignment wrapText="1"/>
    </xf>
    <xf numFmtId="194" fontId="3" fillId="0" borderId="0" xfId="36" applyFont="1" applyBorder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13" fillId="0" borderId="46" xfId="0" applyFont="1" applyBorder="1" applyAlignment="1">
      <alignment wrapText="1"/>
    </xf>
    <xf numFmtId="194" fontId="13" fillId="0" borderId="46" xfId="36" applyFont="1" applyBorder="1" applyAlignment="1">
      <alignment wrapText="1"/>
    </xf>
    <xf numFmtId="0" fontId="13" fillId="0" borderId="0" xfId="0" applyFont="1" applyAlignment="1">
      <alignment wrapText="1"/>
    </xf>
    <xf numFmtId="0" fontId="13" fillId="0" borderId="28" xfId="0" applyFont="1" applyBorder="1" applyAlignment="1">
      <alignment wrapText="1"/>
    </xf>
    <xf numFmtId="194" fontId="13" fillId="0" borderId="28" xfId="36" applyFont="1" applyBorder="1" applyAlignment="1">
      <alignment wrapText="1"/>
    </xf>
    <xf numFmtId="194" fontId="6" fillId="0" borderId="15" xfId="0" applyNumberFormat="1" applyFont="1" applyBorder="1" applyAlignment="1">
      <alignment wrapText="1"/>
    </xf>
    <xf numFmtId="0" fontId="4" fillId="0" borderId="4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194" fontId="4" fillId="0" borderId="47" xfId="36" applyFont="1" applyBorder="1" applyAlignment="1">
      <alignment wrapText="1"/>
    </xf>
    <xf numFmtId="195" fontId="14" fillId="0" borderId="0" xfId="0" applyNumberFormat="1" applyFont="1" applyFill="1" applyBorder="1" applyAlignment="1">
      <alignment horizontal="right" vertical="center" wrapText="1"/>
    </xf>
    <xf numFmtId="195" fontId="7" fillId="0" borderId="27" xfId="0" applyNumberFormat="1" applyFont="1" applyBorder="1" applyAlignment="1">
      <alignment wrapText="1"/>
    </xf>
    <xf numFmtId="0" fontId="3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194" fontId="6" fillId="0" borderId="27" xfId="0" applyNumberFormat="1" applyFont="1" applyBorder="1" applyAlignment="1">
      <alignment wrapText="1"/>
    </xf>
    <xf numFmtId="194" fontId="3" fillId="0" borderId="19" xfId="36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94" fontId="7" fillId="0" borderId="20" xfId="36" applyFont="1" applyBorder="1" applyAlignment="1">
      <alignment horizontal="center" wrapText="1"/>
    </xf>
    <xf numFmtId="202" fontId="6" fillId="0" borderId="21" xfId="0" applyNumberFormat="1" applyFont="1" applyBorder="1" applyAlignment="1">
      <alignment horizontal="center" wrapText="1"/>
    </xf>
    <xf numFmtId="202" fontId="9" fillId="0" borderId="19" xfId="36" applyNumberFormat="1" applyFont="1" applyBorder="1" applyAlignment="1">
      <alignment horizontal="center" vertical="center" wrapText="1"/>
    </xf>
    <xf numFmtId="202" fontId="9" fillId="0" borderId="23" xfId="36" applyNumberFormat="1" applyFont="1" applyBorder="1" applyAlignment="1">
      <alignment horizontal="center" vertical="center" wrapText="1"/>
    </xf>
    <xf numFmtId="202" fontId="10" fillId="0" borderId="15" xfId="36" applyNumberFormat="1" applyFont="1" applyBorder="1" applyAlignment="1">
      <alignment horizontal="center" vertical="center" wrapText="1"/>
    </xf>
    <xf numFmtId="202" fontId="9" fillId="0" borderId="11" xfId="36" applyNumberFormat="1" applyFont="1" applyBorder="1" applyAlignment="1">
      <alignment vertical="center"/>
    </xf>
    <xf numFmtId="0" fontId="3" fillId="0" borderId="48" xfId="0" applyFont="1" applyBorder="1" applyAlignment="1">
      <alignment horizontal="center" wrapText="1"/>
    </xf>
    <xf numFmtId="0" fontId="3" fillId="0" borderId="48" xfId="0" applyFont="1" applyBorder="1" applyAlignment="1">
      <alignment wrapText="1"/>
    </xf>
    <xf numFmtId="0" fontId="3" fillId="0" borderId="28" xfId="0" applyFont="1" applyBorder="1" applyAlignment="1">
      <alignment wrapText="1"/>
    </xf>
    <xf numFmtId="194" fontId="3" fillId="0" borderId="48" xfId="36" applyFont="1" applyBorder="1" applyAlignment="1">
      <alignment wrapText="1"/>
    </xf>
    <xf numFmtId="0" fontId="3" fillId="0" borderId="46" xfId="0" applyFont="1" applyBorder="1" applyAlignment="1">
      <alignment wrapText="1"/>
    </xf>
    <xf numFmtId="194" fontId="3" fillId="0" borderId="46" xfId="36" applyFont="1" applyBorder="1" applyAlignment="1">
      <alignment wrapText="1"/>
    </xf>
    <xf numFmtId="0" fontId="3" fillId="0" borderId="46" xfId="0" applyFont="1" applyBorder="1" applyAlignment="1">
      <alignment horizontal="left" wrapText="1"/>
    </xf>
    <xf numFmtId="43" fontId="0" fillId="0" borderId="0" xfId="0" applyNumberFormat="1" applyAlignment="1">
      <alignment wrapText="1"/>
    </xf>
    <xf numFmtId="194" fontId="9" fillId="0" borderId="0" xfId="36" applyFont="1" applyAlignment="1">
      <alignment wrapText="1"/>
    </xf>
    <xf numFmtId="194" fontId="9" fillId="0" borderId="0" xfId="36" applyFont="1" applyBorder="1" applyAlignment="1">
      <alignment wrapText="1"/>
    </xf>
    <xf numFmtId="194" fontId="9" fillId="0" borderId="47" xfId="36" applyFont="1" applyBorder="1" applyAlignment="1">
      <alignment wrapText="1"/>
    </xf>
    <xf numFmtId="194" fontId="9" fillId="0" borderId="27" xfId="36" applyFont="1" applyBorder="1" applyAlignment="1">
      <alignment wrapText="1"/>
    </xf>
    <xf numFmtId="43" fontId="3" fillId="0" borderId="0" xfId="0" applyNumberFormat="1" applyFont="1" applyAlignment="1">
      <alignment wrapText="1"/>
    </xf>
    <xf numFmtId="194" fontId="50" fillId="0" borderId="0" xfId="36" applyFont="1" applyAlignment="1">
      <alignment wrapText="1"/>
    </xf>
    <xf numFmtId="194" fontId="10" fillId="0" borderId="49" xfId="36" applyFont="1" applyBorder="1" applyAlignment="1">
      <alignment wrapText="1"/>
    </xf>
    <xf numFmtId="194" fontId="4" fillId="0" borderId="50" xfId="36" applyFont="1" applyBorder="1" applyAlignment="1">
      <alignment wrapText="1"/>
    </xf>
    <xf numFmtId="194" fontId="6" fillId="0" borderId="47" xfId="36" applyFont="1" applyBorder="1" applyAlignment="1">
      <alignment wrapText="1"/>
    </xf>
    <xf numFmtId="43" fontId="6" fillId="0" borderId="27" xfId="0" applyNumberFormat="1" applyFont="1" applyBorder="1" applyAlignment="1">
      <alignment wrapText="1"/>
    </xf>
    <xf numFmtId="194" fontId="6" fillId="0" borderId="51" xfId="0" applyNumberFormat="1" applyFont="1" applyBorder="1" applyAlignment="1">
      <alignment wrapText="1"/>
    </xf>
    <xf numFmtId="194" fontId="1" fillId="0" borderId="0" xfId="36" applyFont="1" applyAlignment="1">
      <alignment wrapText="1"/>
    </xf>
    <xf numFmtId="194" fontId="8" fillId="0" borderId="27" xfId="36" applyFont="1" applyBorder="1" applyAlignment="1">
      <alignment wrapText="1"/>
    </xf>
    <xf numFmtId="0" fontId="1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52" xfId="0" applyFont="1" applyBorder="1" applyAlignment="1">
      <alignment horizontal="left" wrapText="1"/>
    </xf>
    <xf numFmtId="0" fontId="3" fillId="0" borderId="53" xfId="0" applyFont="1" applyBorder="1" applyAlignment="1">
      <alignment horizontal="left" wrapText="1"/>
    </xf>
    <xf numFmtId="0" fontId="3" fillId="0" borderId="54" xfId="0" applyFont="1" applyBorder="1" applyAlignment="1">
      <alignment horizontal="left" wrapText="1"/>
    </xf>
    <xf numFmtId="0" fontId="7" fillId="0" borderId="55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7" fillId="0" borderId="58" xfId="0" applyFont="1" applyBorder="1" applyAlignment="1">
      <alignment horizontal="center" wrapText="1"/>
    </xf>
    <xf numFmtId="0" fontId="7" fillId="0" borderId="59" xfId="0" applyFont="1" applyBorder="1" applyAlignment="1">
      <alignment horizontal="center" wrapText="1"/>
    </xf>
    <xf numFmtId="0" fontId="7" fillId="0" borderId="60" xfId="0" applyFont="1" applyBorder="1" applyAlignment="1">
      <alignment horizontal="center" wrapText="1"/>
    </xf>
    <xf numFmtId="0" fontId="7" fillId="0" borderId="61" xfId="0" applyFont="1" applyBorder="1" applyAlignment="1">
      <alignment horizontal="center" wrapText="1"/>
    </xf>
    <xf numFmtId="0" fontId="7" fillId="0" borderId="62" xfId="0" applyFont="1" applyBorder="1" applyAlignment="1">
      <alignment horizontal="center" wrapText="1"/>
    </xf>
    <xf numFmtId="0" fontId="7" fillId="0" borderId="63" xfId="0" applyFont="1" applyBorder="1" applyAlignment="1">
      <alignment horizontal="center" wrapText="1"/>
    </xf>
    <xf numFmtId="0" fontId="3" fillId="33" borderId="61" xfId="0" applyFont="1" applyFill="1" applyBorder="1" applyAlignment="1">
      <alignment horizontal="center" vertical="center"/>
    </xf>
    <xf numFmtId="0" fontId="3" fillId="33" borderId="62" xfId="0" applyFont="1" applyFill="1" applyBorder="1" applyAlignment="1">
      <alignment horizontal="center" vertical="center"/>
    </xf>
    <xf numFmtId="0" fontId="3" fillId="33" borderId="63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6" fillId="0" borderId="32" xfId="0" applyFont="1" applyBorder="1" applyAlignment="1">
      <alignment horizontal="left" wrapText="1"/>
    </xf>
    <xf numFmtId="0" fontId="6" fillId="0" borderId="33" xfId="0" applyFont="1" applyBorder="1" applyAlignment="1">
      <alignment horizontal="left" wrapText="1"/>
    </xf>
    <xf numFmtId="0" fontId="4" fillId="0" borderId="61" xfId="0" applyFont="1" applyBorder="1" applyAlignment="1">
      <alignment horizontal="center" wrapText="1"/>
    </xf>
    <xf numFmtId="0" fontId="4" fillId="0" borderId="62" xfId="0" applyFont="1" applyBorder="1" applyAlignment="1">
      <alignment horizontal="center" wrapText="1"/>
    </xf>
    <xf numFmtId="0" fontId="4" fillId="0" borderId="63" xfId="0" applyFont="1" applyBorder="1" applyAlignment="1">
      <alignment horizontal="center" wrapText="1"/>
    </xf>
    <xf numFmtId="0" fontId="6" fillId="0" borderId="64" xfId="0" applyFont="1" applyBorder="1" applyAlignment="1">
      <alignment horizontal="left" wrapText="1"/>
    </xf>
    <xf numFmtId="0" fontId="6" fillId="0" borderId="65" xfId="0" applyFont="1" applyBorder="1" applyAlignment="1">
      <alignment horizontal="left" wrapText="1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1" fillId="0" borderId="6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69" xfId="0" applyFont="1" applyBorder="1" applyAlignment="1">
      <alignment horizontal="center" wrapText="1"/>
    </xf>
    <xf numFmtId="0" fontId="1" fillId="0" borderId="70" xfId="0" applyFont="1" applyBorder="1" applyAlignment="1">
      <alignment horizont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12</xdr:row>
      <xdr:rowOff>209550</xdr:rowOff>
    </xdr:from>
    <xdr:to>
      <xdr:col>7</xdr:col>
      <xdr:colOff>666750</xdr:colOff>
      <xdr:row>17</xdr:row>
      <xdr:rowOff>219075</xdr:rowOff>
    </xdr:to>
    <xdr:sp>
      <xdr:nvSpPr>
        <xdr:cNvPr id="1" name="วงเล็บปีกกาขวา 1"/>
        <xdr:cNvSpPr>
          <a:spLocks/>
        </xdr:cNvSpPr>
      </xdr:nvSpPr>
      <xdr:spPr>
        <a:xfrm>
          <a:off x="7029450" y="3409950"/>
          <a:ext cx="438150" cy="13620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6"/>
  <sheetViews>
    <sheetView tabSelected="1" zoomScalePageLayoutView="0" workbookViewId="0" topLeftCell="A1">
      <selection activeCell="L5" sqref="L5"/>
    </sheetView>
  </sheetViews>
  <sheetFormatPr defaultColWidth="9.140625" defaultRowHeight="12.75"/>
  <cols>
    <col min="1" max="1" width="4.140625" style="5" customWidth="1"/>
    <col min="2" max="2" width="10.421875" style="2" customWidth="1"/>
    <col min="3" max="3" width="2.421875" style="2" customWidth="1"/>
    <col min="4" max="4" width="12.28125" style="2" customWidth="1"/>
    <col min="5" max="5" width="9.57421875" style="2" customWidth="1"/>
    <col min="6" max="6" width="12.421875" style="2" customWidth="1"/>
    <col min="7" max="7" width="14.421875" style="2" customWidth="1"/>
    <col min="8" max="8" width="13.28125" style="1" customWidth="1"/>
    <col min="9" max="9" width="10.00390625" style="2" customWidth="1"/>
    <col min="10" max="10" width="13.8515625" style="1" customWidth="1"/>
    <col min="11" max="11" width="10.140625" style="5" bestFit="1" customWidth="1"/>
    <col min="12" max="16384" width="9.140625" style="5" customWidth="1"/>
  </cols>
  <sheetData>
    <row r="1" spans="2:10" ht="38.25" customHeight="1">
      <c r="B1" s="143" t="s">
        <v>9</v>
      </c>
      <c r="C1" s="143"/>
      <c r="D1" s="143"/>
      <c r="E1" s="143"/>
      <c r="F1" s="143"/>
      <c r="G1" s="143"/>
      <c r="H1" s="143"/>
      <c r="I1" s="143"/>
      <c r="J1" s="143"/>
    </row>
    <row r="2" spans="2:10" ht="21" customHeight="1">
      <c r="B2" s="143" t="s">
        <v>11</v>
      </c>
      <c r="C2" s="143"/>
      <c r="D2" s="143"/>
      <c r="E2" s="143"/>
      <c r="F2" s="143"/>
      <c r="G2" s="143"/>
      <c r="H2" s="143"/>
      <c r="I2" s="143"/>
      <c r="J2" s="143"/>
    </row>
    <row r="3" spans="2:10" ht="24.75" customHeight="1">
      <c r="B3" s="143" t="s">
        <v>163</v>
      </c>
      <c r="C3" s="143"/>
      <c r="D3" s="143"/>
      <c r="E3" s="143"/>
      <c r="F3" s="143"/>
      <c r="G3" s="143"/>
      <c r="H3" s="143"/>
      <c r="I3" s="143"/>
      <c r="J3" s="143"/>
    </row>
    <row r="4" ht="15.75" customHeight="1"/>
    <row r="5" spans="2:10" ht="25.5" customHeight="1">
      <c r="B5" s="7" t="s">
        <v>13</v>
      </c>
      <c r="C5" s="142" t="s">
        <v>14</v>
      </c>
      <c r="D5" s="142"/>
      <c r="E5" s="142"/>
      <c r="F5" s="142"/>
      <c r="G5" s="142"/>
      <c r="H5" s="142"/>
      <c r="I5" s="142"/>
      <c r="J5" s="142"/>
    </row>
    <row r="6" ht="21">
      <c r="D6" s="2" t="s">
        <v>12</v>
      </c>
    </row>
    <row r="7" spans="4:10" ht="24.75" customHeight="1">
      <c r="D7" s="2" t="s">
        <v>15</v>
      </c>
      <c r="E7" s="2" t="s">
        <v>17</v>
      </c>
      <c r="F7" s="2" t="s">
        <v>18</v>
      </c>
      <c r="G7" s="2" t="s">
        <v>16</v>
      </c>
      <c r="H7" s="141" t="s">
        <v>19</v>
      </c>
      <c r="I7" s="141"/>
      <c r="J7" s="107">
        <v>9196701.85</v>
      </c>
    </row>
    <row r="8" spans="5:10" ht="23.25" customHeight="1">
      <c r="E8" s="2" t="s">
        <v>17</v>
      </c>
      <c r="F8" s="2" t="s">
        <v>29</v>
      </c>
      <c r="G8" s="2" t="s">
        <v>16</v>
      </c>
      <c r="H8" s="141" t="s">
        <v>20</v>
      </c>
      <c r="I8" s="141"/>
      <c r="J8" s="107">
        <v>2746450.61</v>
      </c>
    </row>
    <row r="9" spans="5:10" ht="20.25" customHeight="1">
      <c r="E9" s="2" t="s">
        <v>28</v>
      </c>
      <c r="F9" s="2" t="s">
        <v>29</v>
      </c>
      <c r="G9" s="2" t="s">
        <v>16</v>
      </c>
      <c r="H9" s="141" t="s">
        <v>22</v>
      </c>
      <c r="I9" s="141"/>
      <c r="J9" s="107">
        <v>6426991.53</v>
      </c>
    </row>
    <row r="10" spans="5:10" ht="21">
      <c r="E10" s="2" t="s">
        <v>28</v>
      </c>
      <c r="F10" s="2" t="s">
        <v>29</v>
      </c>
      <c r="G10" s="2" t="s">
        <v>16</v>
      </c>
      <c r="H10" s="141" t="s">
        <v>21</v>
      </c>
      <c r="I10" s="141"/>
      <c r="J10" s="107">
        <v>437772.91</v>
      </c>
    </row>
    <row r="11" spans="5:10" ht="21">
      <c r="E11" s="2" t="s">
        <v>27</v>
      </c>
      <c r="F11" s="2" t="s">
        <v>29</v>
      </c>
      <c r="G11" s="2" t="s">
        <v>16</v>
      </c>
      <c r="H11" s="141" t="s">
        <v>23</v>
      </c>
      <c r="I11" s="141"/>
      <c r="J11" s="107">
        <v>519.72</v>
      </c>
    </row>
    <row r="12" spans="5:10" ht="21">
      <c r="E12" s="2" t="s">
        <v>28</v>
      </c>
      <c r="F12" s="2" t="s">
        <v>29</v>
      </c>
      <c r="G12" s="2" t="s">
        <v>24</v>
      </c>
      <c r="H12" s="141" t="s">
        <v>25</v>
      </c>
      <c r="I12" s="141"/>
      <c r="J12" s="107">
        <v>8598757.65</v>
      </c>
    </row>
    <row r="13" spans="5:10" ht="21">
      <c r="E13" s="2" t="s">
        <v>27</v>
      </c>
      <c r="F13" s="2" t="s">
        <v>29</v>
      </c>
      <c r="G13" s="2" t="s">
        <v>24</v>
      </c>
      <c r="H13" s="141" t="s">
        <v>26</v>
      </c>
      <c r="I13" s="141"/>
      <c r="J13" s="107">
        <v>5304500</v>
      </c>
    </row>
    <row r="15" spans="4:10" ht="21.75" customHeight="1" thickBot="1">
      <c r="D15" s="8" t="s">
        <v>1</v>
      </c>
      <c r="H15" s="17"/>
      <c r="J15" s="108">
        <f>SUM(J7:J14)</f>
        <v>32711694.269999996</v>
      </c>
    </row>
    <row r="16" ht="15.75" customHeight="1" thickTop="1">
      <c r="H16" s="17"/>
    </row>
    <row r="17" spans="2:8" ht="21">
      <c r="B17" s="7" t="s">
        <v>30</v>
      </c>
      <c r="C17" s="142" t="s">
        <v>31</v>
      </c>
      <c r="D17" s="142"/>
      <c r="E17" s="142"/>
      <c r="H17" s="17"/>
    </row>
    <row r="18" spans="4:10" ht="22.5" customHeight="1">
      <c r="D18" s="142" t="s">
        <v>32</v>
      </c>
      <c r="E18" s="142"/>
      <c r="J18" s="39">
        <v>11400</v>
      </c>
    </row>
    <row r="19" spans="4:10" ht="21.75" customHeight="1">
      <c r="D19" s="142" t="s">
        <v>33</v>
      </c>
      <c r="E19" s="142"/>
      <c r="J19" s="39">
        <v>570</v>
      </c>
    </row>
    <row r="20" ht="21">
      <c r="J20" s="39"/>
    </row>
    <row r="21" spans="4:10" ht="21.75" thickBot="1">
      <c r="D21" s="2" t="s">
        <v>1</v>
      </c>
      <c r="J21" s="111">
        <f>SUM(J18:J20)</f>
        <v>11970</v>
      </c>
    </row>
    <row r="22" spans="2:4" ht="21.75" thickTop="1">
      <c r="B22" s="7" t="s">
        <v>34</v>
      </c>
      <c r="C22" s="142" t="s">
        <v>35</v>
      </c>
      <c r="D22" s="142"/>
    </row>
    <row r="23" ht="16.5" customHeight="1" thickBot="1"/>
    <row r="24" spans="4:10" ht="40.5" customHeight="1" thickBot="1">
      <c r="D24" s="156" t="s">
        <v>36</v>
      </c>
      <c r="E24" s="157"/>
      <c r="F24" s="157"/>
      <c r="G24" s="158"/>
      <c r="H24" s="109" t="s">
        <v>37</v>
      </c>
      <c r="I24" s="109" t="s">
        <v>38</v>
      </c>
      <c r="J24" s="110" t="s">
        <v>0</v>
      </c>
    </row>
    <row r="25" spans="4:10" ht="27.75" customHeight="1" thickBot="1">
      <c r="D25" s="144" t="s">
        <v>39</v>
      </c>
      <c r="E25" s="145"/>
      <c r="F25" s="145"/>
      <c r="G25" s="146"/>
      <c r="H25" s="18"/>
      <c r="I25" s="9">
        <v>0</v>
      </c>
      <c r="J25" s="21">
        <v>0</v>
      </c>
    </row>
    <row r="26" spans="4:10" ht="21.75" thickBot="1">
      <c r="D26" s="10"/>
      <c r="E26" s="11"/>
      <c r="F26" s="11"/>
      <c r="G26" s="12"/>
      <c r="H26" s="19"/>
      <c r="I26" s="6"/>
      <c r="J26" s="19"/>
    </row>
    <row r="27" spans="4:10" ht="21.75" thickBot="1">
      <c r="D27" s="153" t="s">
        <v>1</v>
      </c>
      <c r="E27" s="154"/>
      <c r="F27" s="154"/>
      <c r="G27" s="154"/>
      <c r="H27" s="155"/>
      <c r="I27" s="13"/>
      <c r="J27" s="22"/>
    </row>
    <row r="28" spans="4:10" ht="27" customHeight="1" thickBot="1">
      <c r="D28" s="144" t="s">
        <v>2</v>
      </c>
      <c r="E28" s="145"/>
      <c r="F28" s="145"/>
      <c r="G28" s="146"/>
      <c r="H28" s="34">
        <v>2557</v>
      </c>
      <c r="I28" s="119">
        <v>4</v>
      </c>
      <c r="J28" s="24">
        <v>146</v>
      </c>
    </row>
    <row r="29" spans="4:10" ht="25.5" customHeight="1" thickBot="1">
      <c r="D29" s="14"/>
      <c r="E29" s="15"/>
      <c r="F29" s="15"/>
      <c r="G29" s="16"/>
      <c r="H29" s="35">
        <v>2558</v>
      </c>
      <c r="I29" s="116">
        <v>8</v>
      </c>
      <c r="J29" s="25">
        <v>358</v>
      </c>
    </row>
    <row r="30" spans="4:11" ht="24.75" customHeight="1" thickBot="1">
      <c r="D30" s="14"/>
      <c r="E30" s="15"/>
      <c r="F30" s="15"/>
      <c r="G30" s="16"/>
      <c r="H30" s="35">
        <v>2559</v>
      </c>
      <c r="I30" s="116">
        <v>115</v>
      </c>
      <c r="J30" s="25">
        <v>6660</v>
      </c>
      <c r="K30" s="37"/>
    </row>
    <row r="31" spans="4:10" ht="24.75" customHeight="1" thickBot="1">
      <c r="D31" s="29"/>
      <c r="E31" s="31"/>
      <c r="F31" s="32"/>
      <c r="G31" s="33"/>
      <c r="H31" s="36"/>
      <c r="I31" s="117"/>
      <c r="J31" s="30"/>
    </row>
    <row r="32" spans="4:10" ht="21.75" thickBot="1">
      <c r="D32" s="153" t="s">
        <v>1</v>
      </c>
      <c r="E32" s="154"/>
      <c r="F32" s="154"/>
      <c r="G32" s="154"/>
      <c r="H32" s="155"/>
      <c r="I32" s="118">
        <v>115</v>
      </c>
      <c r="J32" s="26">
        <f>SUM(J28:J31)</f>
        <v>7164</v>
      </c>
    </row>
    <row r="33" spans="4:10" ht="24.75" customHeight="1" thickBot="1">
      <c r="D33" s="144" t="s">
        <v>40</v>
      </c>
      <c r="E33" s="145"/>
      <c r="F33" s="145"/>
      <c r="G33" s="146"/>
      <c r="H33" s="20"/>
      <c r="I33" s="112">
        <v>0</v>
      </c>
      <c r="J33" s="23">
        <v>0</v>
      </c>
    </row>
    <row r="34" spans="4:10" ht="24.75" customHeight="1" thickBot="1">
      <c r="D34" s="10"/>
      <c r="E34" s="11"/>
      <c r="F34" s="11"/>
      <c r="G34" s="12"/>
      <c r="H34" s="19"/>
      <c r="I34" s="113"/>
      <c r="J34" s="19"/>
    </row>
    <row r="35" spans="4:10" ht="24" customHeight="1" thickBot="1">
      <c r="D35" s="147" t="s">
        <v>1</v>
      </c>
      <c r="E35" s="148"/>
      <c r="F35" s="148"/>
      <c r="G35" s="148"/>
      <c r="H35" s="149"/>
      <c r="I35" s="114">
        <v>0</v>
      </c>
      <c r="J35" s="27">
        <v>0</v>
      </c>
    </row>
    <row r="36" spans="4:10" ht="21.75" thickBot="1">
      <c r="D36" s="150" t="s">
        <v>41</v>
      </c>
      <c r="E36" s="151"/>
      <c r="F36" s="151"/>
      <c r="G36" s="151"/>
      <c r="H36" s="152"/>
      <c r="I36" s="115">
        <f>+I32</f>
        <v>115</v>
      </c>
      <c r="J36" s="28">
        <f>+J32</f>
        <v>7164</v>
      </c>
    </row>
  </sheetData>
  <sheetProtection/>
  <mergeCells count="23">
    <mergeCell ref="D33:G33"/>
    <mergeCell ref="D35:H35"/>
    <mergeCell ref="D36:H36"/>
    <mergeCell ref="D32:H32"/>
    <mergeCell ref="D24:G24"/>
    <mergeCell ref="D25:G25"/>
    <mergeCell ref="D28:G28"/>
    <mergeCell ref="D27:H27"/>
    <mergeCell ref="C22:D22"/>
    <mergeCell ref="B1:J1"/>
    <mergeCell ref="B2:J2"/>
    <mergeCell ref="B3:J3"/>
    <mergeCell ref="C5:J5"/>
    <mergeCell ref="H7:I7"/>
    <mergeCell ref="H8:I8"/>
    <mergeCell ref="H9:I9"/>
    <mergeCell ref="H10:I10"/>
    <mergeCell ref="H11:I11"/>
    <mergeCell ref="H12:I12"/>
    <mergeCell ref="H13:I13"/>
    <mergeCell ref="C17:E17"/>
    <mergeCell ref="D18:E18"/>
    <mergeCell ref="D19:E19"/>
  </mergeCells>
  <printOptions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75"/>
  <sheetViews>
    <sheetView zoomScalePageLayoutView="0" workbookViewId="0" topLeftCell="A79">
      <selection activeCell="J6" sqref="J6"/>
    </sheetView>
  </sheetViews>
  <sheetFormatPr defaultColWidth="9.140625" defaultRowHeight="12.75"/>
  <cols>
    <col min="1" max="1" width="13.57421875" style="5" customWidth="1"/>
    <col min="2" max="2" width="9.57421875" style="5" customWidth="1"/>
    <col min="3" max="3" width="8.00390625" style="5" customWidth="1"/>
    <col min="4" max="4" width="10.57421875" style="5" customWidth="1"/>
    <col min="5" max="5" width="20.00390625" style="5" customWidth="1"/>
    <col min="6" max="6" width="19.00390625" style="5" customWidth="1"/>
    <col min="7" max="7" width="17.00390625" style="5" customWidth="1"/>
    <col min="8" max="16384" width="9.140625" style="5" customWidth="1"/>
  </cols>
  <sheetData>
    <row r="2" spans="1:7" ht="25.5" customHeight="1">
      <c r="A2" s="162" t="s">
        <v>9</v>
      </c>
      <c r="B2" s="162"/>
      <c r="C2" s="162"/>
      <c r="D2" s="162"/>
      <c r="E2" s="162"/>
      <c r="F2" s="162"/>
      <c r="G2" s="162"/>
    </row>
    <row r="3" spans="1:7" ht="23.25" customHeight="1">
      <c r="A3" s="162" t="s">
        <v>156</v>
      </c>
      <c r="B3" s="162"/>
      <c r="C3" s="162"/>
      <c r="D3" s="162"/>
      <c r="E3" s="162"/>
      <c r="F3" s="162"/>
      <c r="G3" s="162"/>
    </row>
    <row r="4" spans="1:7" ht="24.75" customHeight="1">
      <c r="A4" s="162" t="s">
        <v>161</v>
      </c>
      <c r="B4" s="162"/>
      <c r="C4" s="162"/>
      <c r="D4" s="162"/>
      <c r="E4" s="162"/>
      <c r="F4" s="162"/>
      <c r="G4" s="162"/>
    </row>
    <row r="6" ht="21">
      <c r="F6" s="40" t="s">
        <v>47</v>
      </c>
    </row>
    <row r="7" spans="2:7" ht="24" customHeight="1" thickBot="1">
      <c r="B7" s="160" t="s">
        <v>44</v>
      </c>
      <c r="C7" s="160"/>
      <c r="D7" s="160"/>
      <c r="E7" s="41"/>
      <c r="F7" s="38">
        <v>2</v>
      </c>
      <c r="G7" s="43">
        <f>+'หมายเหตุ 2'!D25</f>
        <v>20733366</v>
      </c>
    </row>
    <row r="8" spans="2:5" ht="20.25" customHeight="1" thickTop="1">
      <c r="B8" s="41" t="s">
        <v>45</v>
      </c>
      <c r="C8" s="41"/>
      <c r="D8" s="41"/>
      <c r="E8" s="41"/>
    </row>
    <row r="9" spans="2:6" ht="21.75" customHeight="1">
      <c r="B9" s="41"/>
      <c r="C9" s="160" t="s">
        <v>46</v>
      </c>
      <c r="D9" s="160"/>
      <c r="E9" s="160"/>
      <c r="F9" s="4"/>
    </row>
    <row r="10" spans="4:7" ht="24" customHeight="1" thickBot="1">
      <c r="D10" s="161" t="s">
        <v>48</v>
      </c>
      <c r="E10" s="161"/>
      <c r="F10" s="38">
        <v>3</v>
      </c>
      <c r="G10" s="43">
        <f>9196701.85+2746450.61+6426991.53+437772.91+519.72+8598757.65+5304500</f>
        <v>32711694.269999996</v>
      </c>
    </row>
    <row r="11" spans="4:7" ht="23.25" customHeight="1" thickTop="1">
      <c r="D11" s="161" t="s">
        <v>49</v>
      </c>
      <c r="E11" s="161"/>
      <c r="G11" s="39">
        <v>0</v>
      </c>
    </row>
    <row r="12" spans="4:7" ht="21">
      <c r="D12" s="161" t="s">
        <v>50</v>
      </c>
      <c r="E12" s="161"/>
      <c r="G12" s="39">
        <v>0</v>
      </c>
    </row>
    <row r="13" spans="4:7" ht="21">
      <c r="D13" s="161" t="s">
        <v>3</v>
      </c>
      <c r="E13" s="161"/>
      <c r="G13" s="39">
        <v>0</v>
      </c>
    </row>
    <row r="14" spans="4:7" ht="21">
      <c r="D14" s="161" t="s">
        <v>31</v>
      </c>
      <c r="E14" s="161"/>
      <c r="F14" s="38">
        <v>4</v>
      </c>
      <c r="G14" s="39">
        <v>11970</v>
      </c>
    </row>
    <row r="15" spans="4:7" ht="21">
      <c r="D15" s="161" t="s">
        <v>2</v>
      </c>
      <c r="E15" s="161"/>
      <c r="F15" s="38">
        <v>5</v>
      </c>
      <c r="G15" s="39">
        <v>6352.82</v>
      </c>
    </row>
    <row r="16" spans="4:7" ht="24" customHeight="1">
      <c r="D16" s="161" t="s">
        <v>52</v>
      </c>
      <c r="E16" s="161"/>
      <c r="F16" s="38">
        <v>6</v>
      </c>
      <c r="G16" s="39">
        <v>0</v>
      </c>
    </row>
    <row r="17" spans="4:7" ht="21">
      <c r="D17" s="161" t="s">
        <v>10</v>
      </c>
      <c r="E17" s="161"/>
      <c r="F17" s="38"/>
      <c r="G17" s="39">
        <v>750000</v>
      </c>
    </row>
    <row r="18" spans="4:7" ht="21">
      <c r="D18" s="4" t="s">
        <v>53</v>
      </c>
      <c r="E18" s="4"/>
      <c r="F18" s="38">
        <v>7</v>
      </c>
      <c r="G18" s="39">
        <v>0</v>
      </c>
    </row>
    <row r="19" spans="4:7" ht="21">
      <c r="D19" s="161" t="s">
        <v>51</v>
      </c>
      <c r="E19" s="161"/>
      <c r="F19" s="38">
        <v>8</v>
      </c>
      <c r="G19" s="39">
        <v>0</v>
      </c>
    </row>
    <row r="20" spans="4:7" ht="24.75" customHeight="1" thickBot="1">
      <c r="D20" s="160" t="s">
        <v>54</v>
      </c>
      <c r="E20" s="160"/>
      <c r="F20" s="38"/>
      <c r="G20" s="43">
        <f>SUM(G9:G19)</f>
        <v>33480017.089999996</v>
      </c>
    </row>
    <row r="21" spans="4:5" ht="21.75" thickTop="1">
      <c r="D21" s="161"/>
      <c r="E21" s="161"/>
    </row>
    <row r="22" spans="3:5" ht="21">
      <c r="C22" s="160" t="s">
        <v>55</v>
      </c>
      <c r="D22" s="160"/>
      <c r="E22" s="160"/>
    </row>
    <row r="23" spans="4:7" ht="24" customHeight="1">
      <c r="D23" s="161" t="s">
        <v>56</v>
      </c>
      <c r="E23" s="161"/>
      <c r="G23" s="39">
        <v>0</v>
      </c>
    </row>
    <row r="24" spans="4:7" ht="21">
      <c r="D24" s="161" t="s">
        <v>57</v>
      </c>
      <c r="E24" s="161"/>
      <c r="F24" s="38">
        <v>2</v>
      </c>
      <c r="G24" s="39">
        <v>0</v>
      </c>
    </row>
    <row r="25" spans="4:7" ht="21">
      <c r="D25" s="161" t="s">
        <v>55</v>
      </c>
      <c r="E25" s="161"/>
      <c r="F25" s="38">
        <v>9</v>
      </c>
      <c r="G25" s="39">
        <v>11970</v>
      </c>
    </row>
    <row r="26" spans="4:7" ht="25.5" customHeight="1">
      <c r="D26" s="160" t="s">
        <v>58</v>
      </c>
      <c r="E26" s="160"/>
      <c r="G26" s="138">
        <f>SUM(G23:G25)</f>
        <v>11970</v>
      </c>
    </row>
    <row r="27" spans="2:7" ht="27" customHeight="1" thickBot="1">
      <c r="B27" s="160" t="s">
        <v>59</v>
      </c>
      <c r="C27" s="160"/>
      <c r="G27" s="137">
        <f>+G20+G26</f>
        <v>33491987.089999996</v>
      </c>
    </row>
    <row r="28" ht="21.75" thickTop="1"/>
    <row r="40" spans="1:7" ht="25.5" customHeight="1">
      <c r="A40" s="162" t="s">
        <v>9</v>
      </c>
      <c r="B40" s="162"/>
      <c r="C40" s="162"/>
      <c r="D40" s="162"/>
      <c r="E40" s="162"/>
      <c r="F40" s="162"/>
      <c r="G40" s="162"/>
    </row>
    <row r="41" spans="1:7" ht="24" customHeight="1">
      <c r="A41" s="162" t="s">
        <v>156</v>
      </c>
      <c r="B41" s="162"/>
      <c r="C41" s="162"/>
      <c r="D41" s="162"/>
      <c r="E41" s="162"/>
      <c r="F41" s="162"/>
      <c r="G41" s="162"/>
    </row>
    <row r="42" spans="1:7" ht="24.75" customHeight="1">
      <c r="A42" s="162" t="s">
        <v>162</v>
      </c>
      <c r="B42" s="162"/>
      <c r="C42" s="162"/>
      <c r="D42" s="162"/>
      <c r="E42" s="162"/>
      <c r="F42" s="162"/>
      <c r="G42" s="162"/>
    </row>
    <row r="44" ht="21">
      <c r="F44" s="40" t="s">
        <v>47</v>
      </c>
    </row>
    <row r="45" spans="2:7" ht="27" customHeight="1" thickBot="1">
      <c r="B45" s="41" t="s">
        <v>129</v>
      </c>
      <c r="F45" s="38">
        <v>2</v>
      </c>
      <c r="G45" s="134">
        <f>+G7</f>
        <v>20733366</v>
      </c>
    </row>
    <row r="46" spans="2:7" ht="21.75" thickTop="1">
      <c r="B46" s="41" t="s">
        <v>130</v>
      </c>
      <c r="G46" s="39"/>
    </row>
    <row r="47" spans="3:7" ht="24.75" customHeight="1">
      <c r="C47" s="160" t="s">
        <v>131</v>
      </c>
      <c r="D47" s="160"/>
      <c r="G47" s="39"/>
    </row>
    <row r="48" spans="3:7" ht="21.75" customHeight="1">
      <c r="C48" s="5" t="s">
        <v>132</v>
      </c>
      <c r="D48" s="161" t="s">
        <v>8</v>
      </c>
      <c r="E48" s="161"/>
      <c r="F48" s="38">
        <v>10</v>
      </c>
      <c r="G48" s="39">
        <v>0</v>
      </c>
    </row>
    <row r="49" spans="4:7" ht="24" customHeight="1">
      <c r="D49" s="161" t="s">
        <v>133</v>
      </c>
      <c r="E49" s="161"/>
      <c r="F49" s="38">
        <v>11</v>
      </c>
      <c r="G49" s="39">
        <v>0</v>
      </c>
    </row>
    <row r="50" spans="4:7" ht="22.5" customHeight="1">
      <c r="D50" s="161" t="s">
        <v>134</v>
      </c>
      <c r="E50" s="161"/>
      <c r="F50" s="38"/>
      <c r="G50" s="39">
        <v>0</v>
      </c>
    </row>
    <row r="51" spans="4:7" ht="21.75" customHeight="1">
      <c r="D51" s="5" t="s">
        <v>135</v>
      </c>
      <c r="F51" s="38">
        <v>12</v>
      </c>
      <c r="G51" s="39">
        <v>2630330.49</v>
      </c>
    </row>
    <row r="52" spans="4:7" ht="21.75" customHeight="1">
      <c r="D52" s="161" t="s">
        <v>136</v>
      </c>
      <c r="E52" s="161"/>
      <c r="F52" s="38">
        <v>13</v>
      </c>
      <c r="G52" s="39">
        <v>0</v>
      </c>
    </row>
    <row r="53" spans="4:7" ht="21.75" thickBot="1">
      <c r="D53" s="160" t="s">
        <v>137</v>
      </c>
      <c r="E53" s="160"/>
      <c r="F53" s="38"/>
      <c r="G53" s="42">
        <f>SUM(G48:G52)</f>
        <v>2630330.49</v>
      </c>
    </row>
    <row r="54" ht="21.75" thickTop="1">
      <c r="G54" s="39"/>
    </row>
    <row r="55" spans="3:7" ht="21">
      <c r="C55" s="160" t="s">
        <v>138</v>
      </c>
      <c r="D55" s="160"/>
      <c r="G55" s="39"/>
    </row>
    <row r="56" spans="4:7" ht="21">
      <c r="D56" s="5" t="s">
        <v>139</v>
      </c>
      <c r="F56" s="38">
        <v>14</v>
      </c>
      <c r="G56" s="39">
        <v>0</v>
      </c>
    </row>
    <row r="57" spans="4:7" ht="23.25" customHeight="1">
      <c r="D57" s="161" t="s">
        <v>138</v>
      </c>
      <c r="E57" s="161"/>
      <c r="F57" s="38">
        <v>15</v>
      </c>
      <c r="G57" s="39">
        <v>11970</v>
      </c>
    </row>
    <row r="58" ht="21">
      <c r="G58" s="39"/>
    </row>
    <row r="59" spans="3:7" ht="21">
      <c r="C59" s="160" t="s">
        <v>140</v>
      </c>
      <c r="D59" s="160"/>
      <c r="E59" s="160"/>
      <c r="G59" s="135">
        <f>SUM(G56:G58)</f>
        <v>11970</v>
      </c>
    </row>
    <row r="60" spans="3:7" ht="24" customHeight="1" thickBot="1">
      <c r="C60" s="160" t="s">
        <v>141</v>
      </c>
      <c r="D60" s="160"/>
      <c r="G60" s="43">
        <f>+G53+G59</f>
        <v>2642300.49</v>
      </c>
    </row>
    <row r="61" ht="21.75" thickTop="1">
      <c r="G61" s="39"/>
    </row>
    <row r="62" spans="2:7" ht="21">
      <c r="B62" s="41" t="s">
        <v>7</v>
      </c>
      <c r="G62" s="39"/>
    </row>
    <row r="63" spans="3:7" ht="28.5" customHeight="1">
      <c r="C63" s="5" t="s">
        <v>7</v>
      </c>
      <c r="F63" s="38">
        <v>16</v>
      </c>
      <c r="G63" s="39">
        <v>18519305.67</v>
      </c>
    </row>
    <row r="64" spans="3:7" ht="24.75" customHeight="1">
      <c r="C64" s="161" t="s">
        <v>70</v>
      </c>
      <c r="D64" s="161"/>
      <c r="F64" s="38">
        <v>17</v>
      </c>
      <c r="G64" s="106">
        <v>12330380.93</v>
      </c>
    </row>
    <row r="65" spans="3:7" ht="24.75" customHeight="1">
      <c r="C65" s="160" t="s">
        <v>142</v>
      </c>
      <c r="D65" s="160"/>
      <c r="G65" s="136">
        <f>SUM(G63:G64)</f>
        <v>30849686.6</v>
      </c>
    </row>
    <row r="66" spans="2:7" ht="24.75" customHeight="1" thickBot="1">
      <c r="B66" s="160" t="s">
        <v>143</v>
      </c>
      <c r="C66" s="160"/>
      <c r="D66" s="160"/>
      <c r="G66" s="43">
        <f>+G60+G65</f>
        <v>33491987.090000004</v>
      </c>
    </row>
    <row r="67" ht="21.75" thickTop="1"/>
    <row r="69" spans="1:7" ht="21">
      <c r="A69" s="5" t="s">
        <v>184</v>
      </c>
      <c r="B69" s="159" t="s">
        <v>185</v>
      </c>
      <c r="C69" s="159"/>
      <c r="D69" s="159"/>
      <c r="E69" s="105"/>
      <c r="F69" s="159" t="s">
        <v>191</v>
      </c>
      <c r="G69" s="159"/>
    </row>
    <row r="70" spans="2:7" ht="21">
      <c r="B70" s="159" t="s">
        <v>186</v>
      </c>
      <c r="C70" s="159"/>
      <c r="D70" s="159"/>
      <c r="E70" s="105"/>
      <c r="F70" s="159" t="s">
        <v>192</v>
      </c>
      <c r="G70" s="159"/>
    </row>
    <row r="71" spans="2:7" ht="21">
      <c r="B71" s="159" t="s">
        <v>187</v>
      </c>
      <c r="C71" s="159"/>
      <c r="D71" s="159"/>
      <c r="E71" s="105"/>
      <c r="F71" s="159" t="s">
        <v>193</v>
      </c>
      <c r="G71" s="159"/>
    </row>
    <row r="72" spans="2:7" ht="21">
      <c r="B72" s="159"/>
      <c r="C72" s="159"/>
      <c r="D72" s="159"/>
      <c r="E72" s="105"/>
      <c r="F72" s="159"/>
      <c r="G72" s="159"/>
    </row>
    <row r="73" spans="2:7" ht="21">
      <c r="B73" s="159" t="s">
        <v>188</v>
      </c>
      <c r="C73" s="159"/>
      <c r="D73" s="159"/>
      <c r="E73" s="105"/>
      <c r="F73" s="159" t="s">
        <v>194</v>
      </c>
      <c r="G73" s="159"/>
    </row>
    <row r="74" spans="2:7" ht="21">
      <c r="B74" s="159" t="s">
        <v>189</v>
      </c>
      <c r="C74" s="159"/>
      <c r="D74" s="159"/>
      <c r="F74" s="159" t="s">
        <v>195</v>
      </c>
      <c r="G74" s="159"/>
    </row>
    <row r="75" spans="2:7" ht="21">
      <c r="B75" s="162" t="s">
        <v>190</v>
      </c>
      <c r="C75" s="162"/>
      <c r="D75" s="162"/>
      <c r="F75" s="162" t="s">
        <v>196</v>
      </c>
      <c r="G75" s="162"/>
    </row>
  </sheetData>
  <sheetProtection/>
  <mergeCells count="52">
    <mergeCell ref="B71:D71"/>
    <mergeCell ref="B75:D75"/>
    <mergeCell ref="F71:G71"/>
    <mergeCell ref="F75:G75"/>
    <mergeCell ref="A2:G2"/>
    <mergeCell ref="A3:G3"/>
    <mergeCell ref="D19:E19"/>
    <mergeCell ref="D20:E20"/>
    <mergeCell ref="D11:E11"/>
    <mergeCell ref="D13:E13"/>
    <mergeCell ref="C9:E9"/>
    <mergeCell ref="A4:G4"/>
    <mergeCell ref="C59:E59"/>
    <mergeCell ref="C22:E22"/>
    <mergeCell ref="D23:E23"/>
    <mergeCell ref="D24:E24"/>
    <mergeCell ref="D25:E25"/>
    <mergeCell ref="B7:D7"/>
    <mergeCell ref="D17:E17"/>
    <mergeCell ref="D21:E21"/>
    <mergeCell ref="D16:E16"/>
    <mergeCell ref="D10:E10"/>
    <mergeCell ref="D12:E12"/>
    <mergeCell ref="D50:E50"/>
    <mergeCell ref="D14:E14"/>
    <mergeCell ref="D15:E15"/>
    <mergeCell ref="D52:E52"/>
    <mergeCell ref="B27:C27"/>
    <mergeCell ref="A40:G40"/>
    <mergeCell ref="A41:G41"/>
    <mergeCell ref="A42:G42"/>
    <mergeCell ref="C47:D47"/>
    <mergeCell ref="F72:G72"/>
    <mergeCell ref="D26:E26"/>
    <mergeCell ref="D57:E57"/>
    <mergeCell ref="C60:D60"/>
    <mergeCell ref="C64:D64"/>
    <mergeCell ref="C65:D65"/>
    <mergeCell ref="D48:E48"/>
    <mergeCell ref="D49:E49"/>
    <mergeCell ref="D53:E53"/>
    <mergeCell ref="C55:D55"/>
    <mergeCell ref="B73:D73"/>
    <mergeCell ref="F73:G73"/>
    <mergeCell ref="B74:D74"/>
    <mergeCell ref="F74:G74"/>
    <mergeCell ref="B66:D66"/>
    <mergeCell ref="B69:D69"/>
    <mergeCell ref="F69:G69"/>
    <mergeCell ref="B70:D70"/>
    <mergeCell ref="F70:G70"/>
    <mergeCell ref="B72:D72"/>
  </mergeCells>
  <printOptions/>
  <pageMargins left="0.1968503937007874" right="0.1968503937007874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5"/>
  <sheetViews>
    <sheetView zoomScalePageLayoutView="0" workbookViewId="0" topLeftCell="A10">
      <selection activeCell="I9" sqref="I8:I9"/>
    </sheetView>
  </sheetViews>
  <sheetFormatPr defaultColWidth="9.140625" defaultRowHeight="12.75"/>
  <cols>
    <col min="1" max="1" width="7.421875" style="5" customWidth="1"/>
    <col min="2" max="2" width="3.140625" style="5" customWidth="1"/>
    <col min="3" max="3" width="19.421875" style="5" customWidth="1"/>
    <col min="4" max="4" width="16.57421875" style="5" customWidth="1"/>
    <col min="5" max="5" width="4.8515625" style="5" customWidth="1"/>
    <col min="6" max="6" width="21.8515625" style="5" customWidth="1"/>
    <col min="7" max="7" width="14.8515625" style="5" customWidth="1"/>
    <col min="8" max="8" width="5.140625" style="5" customWidth="1"/>
    <col min="9" max="9" width="19.8515625" style="5" customWidth="1"/>
    <col min="10" max="16384" width="9.140625" style="5" customWidth="1"/>
  </cols>
  <sheetData>
    <row r="2" spans="1:8" ht="25.5" customHeight="1">
      <c r="A2" s="162" t="s">
        <v>9</v>
      </c>
      <c r="B2" s="162"/>
      <c r="C2" s="162"/>
      <c r="D2" s="162"/>
      <c r="E2" s="162"/>
      <c r="F2" s="162"/>
      <c r="G2" s="162"/>
      <c r="H2" s="162"/>
    </row>
    <row r="3" spans="1:8" ht="24" customHeight="1">
      <c r="A3" s="162" t="s">
        <v>60</v>
      </c>
      <c r="B3" s="162"/>
      <c r="C3" s="162"/>
      <c r="D3" s="162"/>
      <c r="E3" s="162"/>
      <c r="F3" s="162"/>
      <c r="G3" s="162"/>
      <c r="H3" s="162"/>
    </row>
    <row r="4" spans="1:8" ht="24.75" customHeight="1">
      <c r="A4" s="162" t="s">
        <v>162</v>
      </c>
      <c r="B4" s="162"/>
      <c r="C4" s="162"/>
      <c r="D4" s="162"/>
      <c r="E4" s="162"/>
      <c r="F4" s="162"/>
      <c r="G4" s="162"/>
      <c r="H4" s="162"/>
    </row>
    <row r="5" spans="1:8" ht="24.75" customHeight="1">
      <c r="A5" s="38"/>
      <c r="B5" s="38"/>
      <c r="C5" s="38"/>
      <c r="D5" s="38"/>
      <c r="E5" s="38"/>
      <c r="F5" s="38"/>
      <c r="G5" s="38"/>
      <c r="H5" s="38"/>
    </row>
    <row r="6" spans="2:5" ht="26.25" customHeight="1" thickBot="1">
      <c r="B6" s="160" t="s">
        <v>61</v>
      </c>
      <c r="C6" s="160"/>
      <c r="D6" s="160"/>
      <c r="E6" s="160"/>
    </row>
    <row r="7" spans="2:8" ht="21.75" customHeight="1" thickBot="1">
      <c r="B7" s="170" t="s">
        <v>62</v>
      </c>
      <c r="C7" s="171"/>
      <c r="D7" s="170" t="s">
        <v>63</v>
      </c>
      <c r="E7" s="171"/>
      <c r="F7" s="165" t="s">
        <v>64</v>
      </c>
      <c r="G7" s="166"/>
      <c r="H7" s="167"/>
    </row>
    <row r="8" spans="2:8" ht="23.25" customHeight="1" thickBot="1">
      <c r="B8" s="172"/>
      <c r="C8" s="173"/>
      <c r="D8" s="172"/>
      <c r="E8" s="173"/>
      <c r="F8" s="45" t="s">
        <v>65</v>
      </c>
      <c r="G8" s="165" t="s">
        <v>0</v>
      </c>
      <c r="H8" s="167"/>
    </row>
    <row r="9" spans="2:8" ht="27" customHeight="1" thickBot="1">
      <c r="B9" s="168" t="s">
        <v>66</v>
      </c>
      <c r="C9" s="169"/>
      <c r="D9" s="46"/>
      <c r="E9" s="46"/>
      <c r="F9" s="46"/>
      <c r="G9" s="48"/>
      <c r="H9" s="48"/>
    </row>
    <row r="10" spans="2:8" ht="24" customHeight="1" thickBot="1">
      <c r="B10" s="49"/>
      <c r="C10" s="50" t="s">
        <v>67</v>
      </c>
      <c r="D10" s="56">
        <v>0</v>
      </c>
      <c r="E10" s="47"/>
      <c r="F10" s="47" t="s">
        <v>69</v>
      </c>
      <c r="G10" s="56">
        <f>9609690+4552240.98+4379800-340340.98-49455-119900-344800+2010900-187890+296609+1096320-63108-84000-35500</f>
        <v>20720566</v>
      </c>
      <c r="H10" s="47"/>
    </row>
    <row r="11" spans="2:8" ht="21.75" thickBot="1">
      <c r="B11" s="49"/>
      <c r="C11" s="50" t="s">
        <v>68</v>
      </c>
      <c r="D11" s="56">
        <f>4322718+1524000+53000</f>
        <v>5899718</v>
      </c>
      <c r="E11" s="47"/>
      <c r="F11" s="47" t="s">
        <v>7</v>
      </c>
      <c r="G11" s="56">
        <v>0</v>
      </c>
      <c r="H11" s="47"/>
    </row>
    <row r="12" spans="2:8" ht="21.75" thickBot="1">
      <c r="B12" s="49"/>
      <c r="C12" s="50" t="s">
        <v>74</v>
      </c>
      <c r="D12" s="56">
        <v>6517920</v>
      </c>
      <c r="E12" s="47"/>
      <c r="F12" s="47" t="s">
        <v>70</v>
      </c>
      <c r="G12" s="56">
        <v>0</v>
      </c>
      <c r="H12" s="47"/>
    </row>
    <row r="13" spans="2:8" ht="21.75" thickBot="1">
      <c r="B13" s="49"/>
      <c r="C13" s="50" t="s">
        <v>75</v>
      </c>
      <c r="D13" s="56">
        <v>155800</v>
      </c>
      <c r="E13" s="47"/>
      <c r="F13" s="47" t="s">
        <v>72</v>
      </c>
      <c r="G13" s="56">
        <v>0</v>
      </c>
      <c r="H13" s="47"/>
    </row>
    <row r="14" spans="2:8" ht="21.75" thickBot="1">
      <c r="B14" s="49"/>
      <c r="C14" s="50" t="s">
        <v>76</v>
      </c>
      <c r="D14" s="56">
        <v>389000</v>
      </c>
      <c r="E14" s="47"/>
      <c r="F14" s="47" t="s">
        <v>73</v>
      </c>
      <c r="G14" s="56">
        <v>12800</v>
      </c>
      <c r="H14" s="47"/>
    </row>
    <row r="15" spans="2:8" ht="21.75" thickBot="1">
      <c r="B15" s="49"/>
      <c r="C15" s="50" t="s">
        <v>77</v>
      </c>
      <c r="D15" s="56">
        <f>476800-344800</f>
        <v>132000</v>
      </c>
      <c r="E15" s="47"/>
      <c r="F15" s="47"/>
      <c r="G15" s="47"/>
      <c r="H15" s="47"/>
    </row>
    <row r="16" spans="2:8" ht="24.75" customHeight="1" thickBot="1">
      <c r="B16" s="163" t="s">
        <v>71</v>
      </c>
      <c r="C16" s="164"/>
      <c r="D16" s="47"/>
      <c r="E16" s="47"/>
      <c r="F16" s="47"/>
      <c r="G16" s="47"/>
      <c r="H16" s="47"/>
    </row>
    <row r="17" spans="2:8" ht="21.75" thickBot="1">
      <c r="B17" s="49"/>
      <c r="C17" s="50" t="s">
        <v>77</v>
      </c>
      <c r="D17" s="56">
        <f>3250780+460000-35500</f>
        <v>3675280</v>
      </c>
      <c r="E17" s="47"/>
      <c r="F17" s="47"/>
      <c r="G17" s="47"/>
      <c r="H17" s="47"/>
    </row>
    <row r="18" spans="2:8" ht="21.75" thickBot="1">
      <c r="B18" s="49"/>
      <c r="C18" s="50" t="s">
        <v>78</v>
      </c>
      <c r="D18" s="56">
        <f>858595.98-49455-340340.98+428300-84000</f>
        <v>813100</v>
      </c>
      <c r="E18" s="47"/>
      <c r="F18" s="47"/>
      <c r="G18" s="47"/>
      <c r="H18" s="47"/>
    </row>
    <row r="19" spans="2:8" ht="23.25" customHeight="1" thickBot="1">
      <c r="B19" s="49"/>
      <c r="C19" s="50" t="s">
        <v>79</v>
      </c>
      <c r="D19" s="56">
        <f>2582917+192109-187890+281520-63108</f>
        <v>2805548</v>
      </c>
      <c r="E19" s="47"/>
      <c r="F19" s="47"/>
      <c r="G19" s="47"/>
      <c r="H19" s="47"/>
    </row>
    <row r="20" spans="2:8" ht="21.75" thickBot="1">
      <c r="B20" s="49"/>
      <c r="C20" s="50" t="s">
        <v>80</v>
      </c>
      <c r="D20" s="56">
        <v>11500</v>
      </c>
      <c r="E20" s="47"/>
      <c r="F20" s="47"/>
      <c r="G20" s="47"/>
      <c r="H20" s="47"/>
    </row>
    <row r="21" spans="2:8" ht="21.75" thickBot="1">
      <c r="B21" s="49"/>
      <c r="C21" s="50" t="s">
        <v>180</v>
      </c>
      <c r="D21" s="56">
        <v>35600</v>
      </c>
      <c r="E21" s="47"/>
      <c r="F21" s="47"/>
      <c r="G21" s="47"/>
      <c r="H21" s="47"/>
    </row>
    <row r="22" spans="2:8" ht="21.75" thickBot="1">
      <c r="B22" s="49"/>
      <c r="C22" s="50" t="s">
        <v>181</v>
      </c>
      <c r="D22" s="56">
        <v>297900</v>
      </c>
      <c r="E22" s="47"/>
      <c r="F22" s="47"/>
      <c r="G22" s="47"/>
      <c r="H22" s="47"/>
    </row>
    <row r="23" spans="2:8" ht="21.75" thickBot="1">
      <c r="B23" s="49"/>
      <c r="C23" s="50"/>
      <c r="D23" s="56"/>
      <c r="E23" s="47"/>
      <c r="F23" s="47"/>
      <c r="G23" s="47"/>
      <c r="H23" s="47"/>
    </row>
    <row r="24" spans="2:8" ht="21.75" thickBot="1">
      <c r="B24" s="49"/>
      <c r="C24" s="50"/>
      <c r="D24" s="54"/>
      <c r="E24" s="54"/>
      <c r="F24" s="47"/>
      <c r="G24" s="54"/>
      <c r="H24" s="54"/>
    </row>
    <row r="25" spans="2:9" ht="30" customHeight="1" thickBot="1">
      <c r="B25" s="53"/>
      <c r="C25" s="51"/>
      <c r="D25" s="57">
        <f>SUM(D11:D24)</f>
        <v>20733366</v>
      </c>
      <c r="E25" s="55"/>
      <c r="F25" s="52"/>
      <c r="G25" s="57">
        <f>SUM(G10:G24)</f>
        <v>20733366</v>
      </c>
      <c r="H25" s="55"/>
      <c r="I25" s="37">
        <f>+D25-G25</f>
        <v>0</v>
      </c>
    </row>
  </sheetData>
  <sheetProtection/>
  <mergeCells count="10">
    <mergeCell ref="A2:H2"/>
    <mergeCell ref="A3:H3"/>
    <mergeCell ref="A4:H4"/>
    <mergeCell ref="B16:C16"/>
    <mergeCell ref="B6:E6"/>
    <mergeCell ref="F7:H7"/>
    <mergeCell ref="G8:H8"/>
    <mergeCell ref="B9:C9"/>
    <mergeCell ref="D7:E8"/>
    <mergeCell ref="B7:C8"/>
  </mergeCells>
  <printOptions/>
  <pageMargins left="0.1968503937007874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30"/>
  <sheetViews>
    <sheetView zoomScalePageLayoutView="0" workbookViewId="0" topLeftCell="A25">
      <selection activeCell="E29" sqref="E29"/>
    </sheetView>
  </sheetViews>
  <sheetFormatPr defaultColWidth="9.140625" defaultRowHeight="12.75"/>
  <cols>
    <col min="1" max="1" width="12.7109375" style="5" customWidth="1"/>
    <col min="2" max="2" width="10.28125" style="5" customWidth="1"/>
    <col min="3" max="3" width="44.7109375" style="5" customWidth="1"/>
    <col min="4" max="4" width="4.140625" style="5" customWidth="1"/>
    <col min="5" max="5" width="14.57421875" style="5" customWidth="1"/>
  </cols>
  <sheetData>
    <row r="1" s="5" customFormat="1" ht="21"/>
    <row r="2" spans="1:5" s="5" customFormat="1" ht="25.5" customHeight="1">
      <c r="A2" s="162" t="s">
        <v>9</v>
      </c>
      <c r="B2" s="162"/>
      <c r="C2" s="162"/>
      <c r="D2" s="162"/>
      <c r="E2" s="162"/>
    </row>
    <row r="3" spans="1:5" s="5" customFormat="1" ht="23.25" customHeight="1">
      <c r="A3" s="162" t="s">
        <v>81</v>
      </c>
      <c r="B3" s="162"/>
      <c r="C3" s="162"/>
      <c r="D3" s="162"/>
      <c r="E3" s="162"/>
    </row>
    <row r="4" spans="1:5" s="5" customFormat="1" ht="24.75" customHeight="1">
      <c r="A4" s="162" t="s">
        <v>164</v>
      </c>
      <c r="B4" s="162"/>
      <c r="C4" s="162"/>
      <c r="D4" s="162"/>
      <c r="E4" s="162"/>
    </row>
    <row r="5" s="5" customFormat="1" ht="21"/>
    <row r="7" spans="2:4" ht="20.25" customHeight="1">
      <c r="B7" s="160" t="s">
        <v>82</v>
      </c>
      <c r="C7" s="160"/>
      <c r="D7" s="4"/>
    </row>
    <row r="8" spans="3:5" ht="21">
      <c r="C8" s="5" t="s">
        <v>83</v>
      </c>
      <c r="E8" s="39">
        <v>0</v>
      </c>
    </row>
    <row r="9" spans="3:5" ht="21">
      <c r="C9" s="5" t="s">
        <v>84</v>
      </c>
      <c r="E9" s="39">
        <v>0</v>
      </c>
    </row>
    <row r="10" ht="21">
      <c r="E10" s="39"/>
    </row>
    <row r="11" spans="3:5" ht="21.75" thickBot="1">
      <c r="C11" s="104" t="s">
        <v>1</v>
      </c>
      <c r="D11" s="44"/>
      <c r="E11" s="43">
        <f>SUM(E8:E10)</f>
        <v>0</v>
      </c>
    </row>
    <row r="12" ht="21.75" thickTop="1">
      <c r="E12" s="39"/>
    </row>
    <row r="13" spans="2:4" ht="20.25" customHeight="1">
      <c r="B13" s="160" t="s">
        <v>85</v>
      </c>
      <c r="C13" s="160"/>
      <c r="D13" s="4"/>
    </row>
    <row r="14" spans="3:5" ht="21">
      <c r="C14" s="5" t="s">
        <v>182</v>
      </c>
      <c r="E14" s="39">
        <v>0</v>
      </c>
    </row>
    <row r="15" ht="21">
      <c r="E15" s="39"/>
    </row>
    <row r="16" ht="21">
      <c r="E16" s="39"/>
    </row>
    <row r="17" spans="3:5" ht="21.75" thickBot="1">
      <c r="C17" s="104" t="s">
        <v>1</v>
      </c>
      <c r="D17" s="44"/>
      <c r="E17" s="43">
        <f>SUM(E14:E16)</f>
        <v>0</v>
      </c>
    </row>
    <row r="18" ht="21.75" thickTop="1"/>
    <row r="19" spans="2:4" ht="20.25" customHeight="1">
      <c r="B19" s="160" t="s">
        <v>158</v>
      </c>
      <c r="C19" s="160"/>
      <c r="D19" s="4"/>
    </row>
    <row r="20" spans="3:5" ht="21">
      <c r="C20" s="5" t="s">
        <v>159</v>
      </c>
      <c r="E20" s="39">
        <v>0</v>
      </c>
    </row>
    <row r="21" ht="21">
      <c r="E21" s="39"/>
    </row>
    <row r="22" ht="21">
      <c r="E22" s="39"/>
    </row>
    <row r="23" spans="3:5" ht="21.75" thickBot="1">
      <c r="C23" s="104" t="s">
        <v>1</v>
      </c>
      <c r="D23" s="44"/>
      <c r="E23" s="43">
        <f>SUM(E20:E22)</f>
        <v>0</v>
      </c>
    </row>
    <row r="24" ht="21.75" thickTop="1"/>
    <row r="25" spans="2:4" ht="20.25" customHeight="1">
      <c r="B25" s="160" t="s">
        <v>160</v>
      </c>
      <c r="C25" s="160"/>
      <c r="D25" s="4"/>
    </row>
    <row r="26" spans="3:5" ht="21">
      <c r="C26" s="5" t="s">
        <v>86</v>
      </c>
      <c r="E26" s="39">
        <v>0</v>
      </c>
    </row>
    <row r="27" spans="3:5" ht="21">
      <c r="C27" s="5" t="s">
        <v>87</v>
      </c>
      <c r="E27" s="39">
        <v>0</v>
      </c>
    </row>
    <row r="28" spans="3:5" ht="21">
      <c r="C28" s="5" t="s">
        <v>197</v>
      </c>
      <c r="E28" s="39">
        <v>11970</v>
      </c>
    </row>
    <row r="29" ht="21">
      <c r="E29" s="39"/>
    </row>
    <row r="30" spans="3:5" ht="21.75" thickBot="1">
      <c r="C30" s="104" t="s">
        <v>1</v>
      </c>
      <c r="D30" s="44"/>
      <c r="E30" s="43">
        <f>SUM(E26:E29)</f>
        <v>11970</v>
      </c>
    </row>
    <row r="31" ht="21.75" thickTop="1"/>
  </sheetData>
  <sheetProtection/>
  <mergeCells count="7">
    <mergeCell ref="B25:C25"/>
    <mergeCell ref="A2:E2"/>
    <mergeCell ref="A3:E3"/>
    <mergeCell ref="A4:E4"/>
    <mergeCell ref="B7:C7"/>
    <mergeCell ref="B13:C13"/>
    <mergeCell ref="B19:C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C1">
      <selection activeCell="C1" sqref="A1:H25"/>
    </sheetView>
  </sheetViews>
  <sheetFormatPr defaultColWidth="9.140625" defaultRowHeight="12.75"/>
  <cols>
    <col min="1" max="1" width="7.140625" style="5" customWidth="1"/>
    <col min="2" max="2" width="16.7109375" style="5" customWidth="1"/>
    <col min="3" max="3" width="17.28125" style="5" customWidth="1"/>
    <col min="4" max="4" width="21.57421875" style="5" customWidth="1"/>
    <col min="5" max="5" width="23.421875" style="5" customWidth="1"/>
    <col min="6" max="6" width="22.28125" style="5" customWidth="1"/>
    <col min="7" max="7" width="16.7109375" style="5" customWidth="1"/>
    <col min="8" max="8" width="15.28125" style="5" customWidth="1"/>
    <col min="9" max="16384" width="9.140625" style="5" customWidth="1"/>
  </cols>
  <sheetData>
    <row r="1" ht="21">
      <c r="H1" s="5" t="s">
        <v>165</v>
      </c>
    </row>
    <row r="2" spans="1:8" ht="25.5" customHeight="1">
      <c r="A2" s="162" t="s">
        <v>9</v>
      </c>
      <c r="B2" s="162"/>
      <c r="C2" s="162"/>
      <c r="D2" s="162"/>
      <c r="E2" s="162"/>
      <c r="F2" s="162"/>
      <c r="G2" s="162"/>
      <c r="H2" s="162"/>
    </row>
    <row r="3" spans="1:8" ht="23.25" customHeight="1">
      <c r="A3" s="162" t="s">
        <v>81</v>
      </c>
      <c r="B3" s="162"/>
      <c r="C3" s="162"/>
      <c r="D3" s="162"/>
      <c r="E3" s="162"/>
      <c r="F3" s="162"/>
      <c r="G3" s="162"/>
      <c r="H3" s="162"/>
    </row>
    <row r="4" spans="1:8" ht="24.75" customHeight="1">
      <c r="A4" s="162" t="s">
        <v>164</v>
      </c>
      <c r="B4" s="162"/>
      <c r="C4" s="162"/>
      <c r="D4" s="162"/>
      <c r="E4" s="162"/>
      <c r="F4" s="162"/>
      <c r="G4" s="162"/>
      <c r="H4" s="162"/>
    </row>
    <row r="6" spans="2:4" ht="24" customHeight="1" thickBot="1">
      <c r="B6" s="174" t="s">
        <v>88</v>
      </c>
      <c r="C6" s="174"/>
      <c r="D6" s="174"/>
    </row>
    <row r="7" spans="2:8" ht="24.75" customHeight="1" thickBot="1">
      <c r="B7" s="58" t="s">
        <v>89</v>
      </c>
      <c r="C7" s="58" t="s">
        <v>90</v>
      </c>
      <c r="D7" s="58" t="s">
        <v>91</v>
      </c>
      <c r="E7" s="58" t="s">
        <v>92</v>
      </c>
      <c r="F7" s="58" t="s">
        <v>93</v>
      </c>
      <c r="G7" s="58" t="s">
        <v>94</v>
      </c>
      <c r="H7" s="58" t="s">
        <v>0</v>
      </c>
    </row>
    <row r="8" spans="2:8" ht="24.75" customHeight="1" thickBot="1">
      <c r="B8" s="64"/>
      <c r="C8" s="64"/>
      <c r="D8" s="59"/>
      <c r="E8" s="59"/>
      <c r="F8" s="59"/>
      <c r="G8" s="59"/>
      <c r="H8" s="61"/>
    </row>
    <row r="9" spans="2:8" ht="21.75" thickBot="1">
      <c r="B9" s="65"/>
      <c r="C9" s="65"/>
      <c r="D9" s="60"/>
      <c r="E9" s="60"/>
      <c r="F9" s="60"/>
      <c r="G9" s="60"/>
      <c r="H9" s="62"/>
    </row>
    <row r="10" spans="2:8" ht="21.75" thickBot="1">
      <c r="B10" s="65"/>
      <c r="C10" s="64"/>
      <c r="D10" s="60"/>
      <c r="E10" s="59"/>
      <c r="F10" s="59"/>
      <c r="G10" s="60"/>
      <c r="H10" s="62"/>
    </row>
    <row r="11" spans="2:8" ht="21.75" thickBot="1">
      <c r="B11" s="65"/>
      <c r="C11" s="65"/>
      <c r="D11" s="60"/>
      <c r="E11" s="66"/>
      <c r="F11" s="60"/>
      <c r="G11" s="60"/>
      <c r="H11" s="62"/>
    </row>
    <row r="12" spans="2:8" ht="21.75" thickBot="1">
      <c r="B12" s="65"/>
      <c r="C12" s="65"/>
      <c r="D12" s="60"/>
      <c r="E12" s="66"/>
      <c r="F12" s="60"/>
      <c r="G12" s="60"/>
      <c r="H12" s="62"/>
    </row>
    <row r="13" spans="2:8" ht="21.75" thickBot="1">
      <c r="B13" s="64"/>
      <c r="C13" s="64"/>
      <c r="D13" s="59"/>
      <c r="E13" s="59"/>
      <c r="F13" s="59"/>
      <c r="G13" s="59"/>
      <c r="H13" s="61"/>
    </row>
    <row r="14" spans="2:8" ht="21.75" thickBot="1">
      <c r="B14" s="65"/>
      <c r="C14" s="65"/>
      <c r="D14" s="60"/>
      <c r="E14" s="60"/>
      <c r="F14" s="60"/>
      <c r="G14" s="60"/>
      <c r="H14" s="62"/>
    </row>
    <row r="15" spans="2:8" ht="21.75" thickBot="1">
      <c r="B15" s="120"/>
      <c r="C15" s="120"/>
      <c r="D15" s="121"/>
      <c r="E15" s="122"/>
      <c r="F15" s="122"/>
      <c r="G15" s="121"/>
      <c r="H15" s="123"/>
    </row>
    <row r="16" spans="2:4" ht="24" customHeight="1">
      <c r="B16" s="174" t="s">
        <v>96</v>
      </c>
      <c r="C16" s="174"/>
      <c r="D16" s="174"/>
    </row>
    <row r="17" ht="21.75" thickBot="1"/>
    <row r="18" spans="2:8" ht="24.75" customHeight="1" thickBot="1">
      <c r="B18" s="58" t="s">
        <v>89</v>
      </c>
      <c r="C18" s="58" t="s">
        <v>90</v>
      </c>
      <c r="D18" s="58" t="s">
        <v>91</v>
      </c>
      <c r="E18" s="58" t="s">
        <v>92</v>
      </c>
      <c r="F18" s="58" t="s">
        <v>93</v>
      </c>
      <c r="G18" s="58" t="s">
        <v>94</v>
      </c>
      <c r="H18" s="58" t="s">
        <v>0</v>
      </c>
    </row>
    <row r="19" spans="2:8" ht="24.75" customHeight="1" thickBot="1">
      <c r="B19" s="64"/>
      <c r="C19" s="64"/>
      <c r="D19" s="59"/>
      <c r="E19" s="60"/>
      <c r="F19" s="60"/>
      <c r="G19" s="60"/>
      <c r="H19" s="62"/>
    </row>
    <row r="20" spans="2:8" ht="21.75" thickBot="1">
      <c r="B20" s="65"/>
      <c r="C20" s="65"/>
      <c r="D20" s="60"/>
      <c r="E20" s="60"/>
      <c r="F20" s="60"/>
      <c r="G20" s="60"/>
      <c r="H20" s="62"/>
    </row>
    <row r="21" spans="2:8" ht="21.75" thickBot="1">
      <c r="B21" s="65"/>
      <c r="C21" s="64"/>
      <c r="D21" s="60"/>
      <c r="E21" s="67"/>
      <c r="F21" s="67"/>
      <c r="G21" s="67"/>
      <c r="H21" s="68"/>
    </row>
    <row r="22" spans="2:8" ht="21.75" thickBot="1">
      <c r="B22" s="70"/>
      <c r="C22" s="70"/>
      <c r="D22" s="71"/>
      <c r="E22" s="71"/>
      <c r="F22" s="71"/>
      <c r="G22" s="71"/>
      <c r="H22" s="72"/>
    </row>
    <row r="23" spans="2:8" ht="21.75" thickBot="1">
      <c r="B23" s="165" t="s">
        <v>1</v>
      </c>
      <c r="C23" s="166"/>
      <c r="D23" s="166"/>
      <c r="E23" s="166"/>
      <c r="F23" s="166"/>
      <c r="G23" s="167"/>
      <c r="H23" s="73"/>
    </row>
  </sheetData>
  <sheetProtection/>
  <mergeCells count="6">
    <mergeCell ref="B6:D6"/>
    <mergeCell ref="A2:H2"/>
    <mergeCell ref="A3:H3"/>
    <mergeCell ref="A4:H4"/>
    <mergeCell ref="B23:G23"/>
    <mergeCell ref="B16:D16"/>
  </mergeCells>
  <printOptions/>
  <pageMargins left="0.1968503937007874" right="0.1968503937007874" top="0" bottom="0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55">
      <selection activeCell="H27" sqref="H27"/>
    </sheetView>
  </sheetViews>
  <sheetFormatPr defaultColWidth="9.140625" defaultRowHeight="12.75"/>
  <cols>
    <col min="1" max="1" width="7.28125" style="5" customWidth="1"/>
    <col min="2" max="2" width="5.57421875" style="5" customWidth="1"/>
    <col min="3" max="3" width="10.28125" style="5" customWidth="1"/>
    <col min="4" max="4" width="15.8515625" style="5" customWidth="1"/>
    <col min="5" max="5" width="14.57421875" style="5" customWidth="1"/>
    <col min="6" max="6" width="12.28125" style="5" customWidth="1"/>
    <col min="7" max="7" width="10.00390625" style="0" customWidth="1"/>
    <col min="8" max="8" width="14.57421875" style="0" customWidth="1"/>
    <col min="9" max="9" width="12.140625" style="0" customWidth="1"/>
  </cols>
  <sheetData>
    <row r="2" spans="1:9" s="87" customFormat="1" ht="25.5" customHeight="1">
      <c r="A2" s="162" t="s">
        <v>9</v>
      </c>
      <c r="B2" s="162"/>
      <c r="C2" s="162"/>
      <c r="D2" s="162"/>
      <c r="E2" s="162"/>
      <c r="F2" s="162"/>
      <c r="G2" s="162"/>
      <c r="H2" s="162"/>
      <c r="I2" s="162"/>
    </row>
    <row r="3" spans="1:9" s="87" customFormat="1" ht="23.25" customHeight="1">
      <c r="A3" s="162" t="s">
        <v>81</v>
      </c>
      <c r="B3" s="162"/>
      <c r="C3" s="162"/>
      <c r="D3" s="162"/>
      <c r="E3" s="162"/>
      <c r="F3" s="162"/>
      <c r="G3" s="162"/>
      <c r="H3" s="162"/>
      <c r="I3" s="162"/>
    </row>
    <row r="4" spans="1:9" s="87" customFormat="1" ht="24.75" customHeight="1">
      <c r="A4" s="162" t="s">
        <v>164</v>
      </c>
      <c r="B4" s="162"/>
      <c r="C4" s="162"/>
      <c r="D4" s="162"/>
      <c r="E4" s="162"/>
      <c r="F4" s="162"/>
      <c r="G4" s="162"/>
      <c r="H4" s="162"/>
      <c r="I4" s="162"/>
    </row>
    <row r="6" spans="2:5" ht="20.25" customHeight="1">
      <c r="B6" s="160" t="s">
        <v>109</v>
      </c>
      <c r="C6" s="160"/>
      <c r="D6" s="160"/>
      <c r="E6" s="4"/>
    </row>
    <row r="7" spans="3:8" ht="27" customHeight="1">
      <c r="C7" s="161" t="s">
        <v>43</v>
      </c>
      <c r="D7" s="161"/>
      <c r="F7" s="39"/>
      <c r="H7" s="39">
        <v>54133.67</v>
      </c>
    </row>
    <row r="8" spans="3:8" ht="24" customHeight="1">
      <c r="C8" s="161" t="s">
        <v>167</v>
      </c>
      <c r="D8" s="161"/>
      <c r="F8" s="39"/>
      <c r="H8" s="39">
        <f>500975+14100</f>
        <v>515075</v>
      </c>
    </row>
    <row r="9" spans="3:8" ht="24.75" customHeight="1">
      <c r="C9" s="161" t="s">
        <v>166</v>
      </c>
      <c r="D9" s="161"/>
      <c r="E9" s="161"/>
      <c r="F9" s="39"/>
      <c r="H9" s="39">
        <v>1187772.91</v>
      </c>
    </row>
    <row r="10" spans="3:8" ht="23.25" customHeight="1">
      <c r="C10" s="161" t="s">
        <v>97</v>
      </c>
      <c r="D10" s="161"/>
      <c r="F10" s="39"/>
      <c r="H10" s="39">
        <v>50000</v>
      </c>
    </row>
    <row r="11" spans="3:8" ht="24" customHeight="1">
      <c r="C11" s="85" t="s">
        <v>4</v>
      </c>
      <c r="D11" s="85"/>
      <c r="F11" s="39"/>
      <c r="H11" s="39">
        <v>17258.65</v>
      </c>
    </row>
    <row r="12" spans="3:8" ht="24" customHeight="1">
      <c r="C12" s="85" t="s">
        <v>5</v>
      </c>
      <c r="D12" s="85"/>
      <c r="F12" s="39"/>
      <c r="H12" s="39">
        <v>6778.26</v>
      </c>
    </row>
    <row r="13" spans="3:8" ht="25.5" customHeight="1">
      <c r="C13" s="161" t="s">
        <v>6</v>
      </c>
      <c r="D13" s="161"/>
      <c r="F13" s="39"/>
      <c r="H13" s="39">
        <v>477012</v>
      </c>
    </row>
    <row r="14" spans="3:8" ht="24" customHeight="1">
      <c r="C14" s="161" t="s">
        <v>168</v>
      </c>
      <c r="D14" s="161"/>
      <c r="E14" s="161"/>
      <c r="F14" s="39"/>
      <c r="H14" s="39">
        <v>322300</v>
      </c>
    </row>
    <row r="15" spans="6:8" ht="21">
      <c r="F15" s="39"/>
      <c r="H15" s="39"/>
    </row>
    <row r="16" spans="5:8" ht="26.25" customHeight="1" thickBot="1">
      <c r="E16" s="44"/>
      <c r="F16" s="44" t="s">
        <v>1</v>
      </c>
      <c r="H16" s="43">
        <f>SUM(H7:H15)</f>
        <v>2630330.49</v>
      </c>
    </row>
    <row r="17" spans="6:8" ht="14.25" customHeight="1" thickTop="1">
      <c r="F17" s="86"/>
      <c r="H17" s="39"/>
    </row>
    <row r="18" spans="2:8" ht="20.25" customHeight="1">
      <c r="B18" s="160" t="s">
        <v>102</v>
      </c>
      <c r="C18" s="160"/>
      <c r="D18" s="160"/>
      <c r="E18" s="4"/>
      <c r="F18" s="75"/>
      <c r="H18" s="5"/>
    </row>
    <row r="19" spans="3:8" ht="22.5" customHeight="1">
      <c r="C19" s="161" t="s">
        <v>98</v>
      </c>
      <c r="D19" s="161"/>
      <c r="F19" s="86"/>
      <c r="H19" s="39">
        <v>0</v>
      </c>
    </row>
    <row r="20" spans="6:8" ht="21">
      <c r="F20" s="86"/>
      <c r="H20" s="39"/>
    </row>
    <row r="21" spans="5:8" ht="21.75" thickBot="1">
      <c r="E21" s="44"/>
      <c r="F21" s="44" t="s">
        <v>1</v>
      </c>
      <c r="H21" s="43">
        <f>SUM(H19:H20)</f>
        <v>0</v>
      </c>
    </row>
    <row r="22" ht="21.75" thickTop="1"/>
    <row r="23" spans="2:5" ht="20.25" customHeight="1" thickBot="1">
      <c r="B23" s="160" t="s">
        <v>99</v>
      </c>
      <c r="C23" s="160"/>
      <c r="D23" s="160"/>
      <c r="E23" s="4"/>
    </row>
    <row r="24" spans="2:9" ht="25.5" customHeight="1" thickBot="1">
      <c r="B24" s="180" t="s">
        <v>100</v>
      </c>
      <c r="C24" s="181"/>
      <c r="D24" s="175" t="s">
        <v>101</v>
      </c>
      <c r="E24" s="175" t="s">
        <v>103</v>
      </c>
      <c r="F24" s="178" t="s">
        <v>104</v>
      </c>
      <c r="G24" s="179"/>
      <c r="H24" s="175" t="s">
        <v>107</v>
      </c>
      <c r="I24" s="175" t="s">
        <v>108</v>
      </c>
    </row>
    <row r="25" spans="2:9" ht="22.5" customHeight="1" thickBot="1">
      <c r="B25" s="182"/>
      <c r="C25" s="183"/>
      <c r="D25" s="176"/>
      <c r="E25" s="176"/>
      <c r="F25" s="84" t="s">
        <v>105</v>
      </c>
      <c r="G25" s="79" t="s">
        <v>106</v>
      </c>
      <c r="H25" s="176"/>
      <c r="I25" s="176"/>
    </row>
    <row r="26" spans="2:9" ht="21">
      <c r="B26" s="74"/>
      <c r="C26" s="75"/>
      <c r="D26" s="80"/>
      <c r="E26" s="80"/>
      <c r="F26" s="74"/>
      <c r="G26" s="82"/>
      <c r="H26" s="82"/>
      <c r="I26" s="76"/>
    </row>
    <row r="27" spans="2:9" ht="21">
      <c r="B27" s="74"/>
      <c r="C27" s="75"/>
      <c r="D27" s="80"/>
      <c r="E27" s="80"/>
      <c r="F27" s="74"/>
      <c r="G27" s="82"/>
      <c r="H27" s="82"/>
      <c r="I27" s="76"/>
    </row>
    <row r="28" spans="2:9" ht="21.75" thickBot="1">
      <c r="B28" s="69"/>
      <c r="C28" s="77"/>
      <c r="D28" s="81"/>
      <c r="E28" s="81"/>
      <c r="F28" s="69"/>
      <c r="G28" s="83"/>
      <c r="H28" s="83"/>
      <c r="I28" s="78"/>
    </row>
    <row r="30" spans="2:9" ht="21.75" customHeight="1">
      <c r="B30" s="177" t="s">
        <v>110</v>
      </c>
      <c r="C30" s="177"/>
      <c r="D30" s="177"/>
      <c r="E30" s="177"/>
      <c r="F30" s="177"/>
      <c r="G30" s="177"/>
      <c r="H30" s="177"/>
      <c r="I30" s="177"/>
    </row>
    <row r="32" spans="2:5" ht="20.25" customHeight="1">
      <c r="B32" s="160" t="s">
        <v>111</v>
      </c>
      <c r="C32" s="160"/>
      <c r="D32" s="160"/>
      <c r="E32" s="4"/>
    </row>
    <row r="33" spans="4:8" ht="21">
      <c r="D33" s="161" t="s">
        <v>183</v>
      </c>
      <c r="E33" s="161"/>
      <c r="H33" s="88">
        <v>11970</v>
      </c>
    </row>
    <row r="34" spans="4:8" ht="21">
      <c r="D34" s="161" t="s">
        <v>42</v>
      </c>
      <c r="E34" s="161"/>
      <c r="H34" s="88">
        <v>0</v>
      </c>
    </row>
    <row r="35" spans="4:8" ht="21.75" thickBot="1">
      <c r="D35" s="5" t="s">
        <v>1</v>
      </c>
      <c r="H35" s="89">
        <f>SUM(H33:H34)</f>
        <v>11970</v>
      </c>
    </row>
    <row r="36" ht="21.75" thickTop="1"/>
  </sheetData>
  <sheetProtection/>
  <mergeCells count="23">
    <mergeCell ref="I24:I25"/>
    <mergeCell ref="B30:I30"/>
    <mergeCell ref="B32:D32"/>
    <mergeCell ref="D33:E33"/>
    <mergeCell ref="D34:E34"/>
    <mergeCell ref="F24:G24"/>
    <mergeCell ref="B24:C25"/>
    <mergeCell ref="D24:D25"/>
    <mergeCell ref="E24:E25"/>
    <mergeCell ref="B23:D23"/>
    <mergeCell ref="H24:H25"/>
    <mergeCell ref="C10:D10"/>
    <mergeCell ref="B6:D6"/>
    <mergeCell ref="B18:D18"/>
    <mergeCell ref="C13:D13"/>
    <mergeCell ref="C19:D19"/>
    <mergeCell ref="C14:E14"/>
    <mergeCell ref="A2:I2"/>
    <mergeCell ref="A3:I3"/>
    <mergeCell ref="A4:I4"/>
    <mergeCell ref="C7:D7"/>
    <mergeCell ref="C8:D8"/>
    <mergeCell ref="C9:E9"/>
  </mergeCells>
  <printOptions/>
  <pageMargins left="0" right="0" top="0.3937007874015748" bottom="0.1968503937007874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27">
      <selection activeCell="G16" sqref="G16"/>
    </sheetView>
  </sheetViews>
  <sheetFormatPr defaultColWidth="9.140625" defaultRowHeight="12.75"/>
  <cols>
    <col min="1" max="1" width="7.7109375" style="5" customWidth="1"/>
    <col min="2" max="2" width="8.7109375" style="5" customWidth="1"/>
    <col min="3" max="3" width="44.28125" style="5" customWidth="1"/>
    <col min="4" max="4" width="12.8515625" style="2" customWidth="1"/>
    <col min="5" max="5" width="12.140625" style="2" customWidth="1"/>
    <col min="6" max="6" width="2.28125" style="2" customWidth="1"/>
    <col min="7" max="7" width="14.00390625" style="2" customWidth="1"/>
    <col min="8" max="8" width="16.28125" style="0" customWidth="1"/>
    <col min="9" max="9" width="12.8515625" style="0" bestFit="1" customWidth="1"/>
  </cols>
  <sheetData>
    <row r="1" spans="4:7" s="5" customFormat="1" ht="21">
      <c r="D1" s="2"/>
      <c r="E1" s="2"/>
      <c r="F1" s="2"/>
      <c r="G1" s="2"/>
    </row>
    <row r="2" spans="1:7" s="5" customFormat="1" ht="25.5" customHeight="1">
      <c r="A2" s="162" t="s">
        <v>9</v>
      </c>
      <c r="B2" s="162"/>
      <c r="C2" s="162"/>
      <c r="D2" s="162"/>
      <c r="E2" s="162"/>
      <c r="F2" s="162"/>
      <c r="G2" s="162"/>
    </row>
    <row r="3" spans="1:7" s="5" customFormat="1" ht="23.25" customHeight="1">
      <c r="A3" s="162" t="s">
        <v>81</v>
      </c>
      <c r="B3" s="162"/>
      <c r="C3" s="162"/>
      <c r="D3" s="162"/>
      <c r="E3" s="162"/>
      <c r="F3" s="162"/>
      <c r="G3" s="162"/>
    </row>
    <row r="4" spans="1:7" s="5" customFormat="1" ht="24.75" customHeight="1">
      <c r="A4" s="162" t="s">
        <v>164</v>
      </c>
      <c r="B4" s="162"/>
      <c r="C4" s="162"/>
      <c r="D4" s="162"/>
      <c r="E4" s="162"/>
      <c r="F4" s="162"/>
      <c r="G4" s="162"/>
    </row>
    <row r="5" spans="4:7" s="5" customFormat="1" ht="21">
      <c r="D5" s="2"/>
      <c r="E5" s="2"/>
      <c r="F5" s="2"/>
      <c r="G5" s="2"/>
    </row>
    <row r="7" spans="2:6" ht="20.25" customHeight="1">
      <c r="B7" s="160" t="s">
        <v>112</v>
      </c>
      <c r="C7" s="160"/>
      <c r="D7" s="63"/>
      <c r="E7" s="63"/>
      <c r="F7" s="63"/>
    </row>
    <row r="8" spans="2:7" ht="27.75" customHeight="1">
      <c r="B8" s="161" t="s">
        <v>169</v>
      </c>
      <c r="C8" s="161"/>
      <c r="G8" s="128">
        <v>20753683.67</v>
      </c>
    </row>
    <row r="9" spans="3:4" ht="21">
      <c r="C9" s="5" t="s">
        <v>113</v>
      </c>
      <c r="D9" s="128">
        <v>4636849.33</v>
      </c>
    </row>
    <row r="10" spans="3:4" ht="21">
      <c r="C10" s="5" t="s">
        <v>114</v>
      </c>
      <c r="D10" s="128"/>
    </row>
    <row r="11" spans="3:4" ht="21">
      <c r="C11" s="5" t="s">
        <v>115</v>
      </c>
      <c r="D11" s="130">
        <v>1159212.33</v>
      </c>
    </row>
    <row r="13" spans="2:8" ht="25.5" customHeight="1">
      <c r="B13" s="90" t="s">
        <v>116</v>
      </c>
      <c r="C13" s="5" t="s">
        <v>117</v>
      </c>
      <c r="E13" s="128">
        <f>+D9-D11</f>
        <v>3477637</v>
      </c>
      <c r="F13" s="3"/>
      <c r="H13" s="88"/>
    </row>
    <row r="14" spans="3:8" ht="21">
      <c r="C14" s="5" t="s">
        <v>145</v>
      </c>
      <c r="E14" s="128">
        <v>186555</v>
      </c>
      <c r="F14" s="3"/>
      <c r="H14" s="88"/>
    </row>
    <row r="15" spans="3:7" ht="21">
      <c r="C15" s="5" t="s">
        <v>144</v>
      </c>
      <c r="E15" s="128">
        <v>5400</v>
      </c>
      <c r="F15" s="3"/>
      <c r="G15" s="132"/>
    </row>
    <row r="16" spans="5:9" ht="18" customHeight="1">
      <c r="E16" s="128"/>
      <c r="F16" s="3"/>
      <c r="I16" s="133">
        <v>2234378</v>
      </c>
    </row>
    <row r="17" spans="5:6" ht="21">
      <c r="E17" s="128"/>
      <c r="F17" s="3"/>
    </row>
    <row r="18" spans="2:7" ht="21">
      <c r="B18" s="90" t="s">
        <v>118</v>
      </c>
      <c r="C18" s="5" t="s">
        <v>119</v>
      </c>
      <c r="E18" s="129">
        <v>5903970</v>
      </c>
      <c r="F18" s="92"/>
      <c r="G18" s="92"/>
    </row>
    <row r="19" spans="2:7" ht="21">
      <c r="B19" s="90"/>
      <c r="C19" s="5" t="s">
        <v>146</v>
      </c>
      <c r="E19" s="91">
        <v>0</v>
      </c>
      <c r="F19" s="92"/>
      <c r="G19" s="129">
        <f>+E13+E14+E15-E18</f>
        <v>-2234378</v>
      </c>
    </row>
    <row r="20" spans="2:8" ht="23.25" customHeight="1" thickBot="1">
      <c r="B20" s="161" t="s">
        <v>170</v>
      </c>
      <c r="C20" s="161"/>
      <c r="E20" s="3"/>
      <c r="F20" s="3"/>
      <c r="G20" s="131">
        <f>+G8+G19</f>
        <v>18519305.67</v>
      </c>
      <c r="H20" s="127"/>
    </row>
    <row r="21" ht="21.75" thickTop="1"/>
    <row r="22" spans="2:3" ht="21">
      <c r="B22" s="161" t="s">
        <v>171</v>
      </c>
      <c r="C22" s="161"/>
    </row>
    <row r="23" spans="2:5" ht="21">
      <c r="B23" s="5" t="s">
        <v>120</v>
      </c>
      <c r="C23" s="5" t="s">
        <v>121</v>
      </c>
      <c r="E23" s="3">
        <v>0</v>
      </c>
    </row>
    <row r="24" spans="3:5" ht="21">
      <c r="C24" s="5" t="s">
        <v>122</v>
      </c>
      <c r="E24" s="3">
        <v>0</v>
      </c>
    </row>
    <row r="25" spans="3:5" ht="21">
      <c r="C25" s="5" t="s">
        <v>123</v>
      </c>
      <c r="E25" s="128">
        <v>6352.82</v>
      </c>
    </row>
    <row r="26" spans="3:5" ht="21">
      <c r="C26" s="5" t="s">
        <v>124</v>
      </c>
      <c r="E26" s="128">
        <v>0</v>
      </c>
    </row>
    <row r="27" spans="3:5" ht="21">
      <c r="C27" s="161" t="s">
        <v>125</v>
      </c>
      <c r="D27" s="161"/>
      <c r="E27" s="128"/>
    </row>
    <row r="28" spans="3:5" ht="19.5" customHeight="1">
      <c r="C28" s="161" t="s">
        <v>128</v>
      </c>
      <c r="D28" s="161"/>
      <c r="E28" s="128">
        <v>0</v>
      </c>
    </row>
    <row r="29" spans="3:8" ht="24" customHeight="1">
      <c r="C29" s="5" t="s">
        <v>126</v>
      </c>
      <c r="E29" s="139">
        <v>17967452.85</v>
      </c>
      <c r="H29" s="88">
        <f>18512952.85-545500</f>
        <v>17967452.85</v>
      </c>
    </row>
    <row r="30" ht="24" customHeight="1" thickBot="1">
      <c r="E30" s="140">
        <f>SUM(E23:E29)</f>
        <v>17973805.67</v>
      </c>
    </row>
    <row r="31" ht="21.75" thickTop="1"/>
    <row r="32" spans="2:7" ht="26.25" customHeight="1">
      <c r="B32" s="161" t="s">
        <v>172</v>
      </c>
      <c r="C32" s="161"/>
      <c r="D32" s="161"/>
      <c r="E32" s="161"/>
      <c r="F32" s="161"/>
      <c r="G32" s="161"/>
    </row>
    <row r="33" spans="2:7" ht="25.5" customHeight="1">
      <c r="B33" s="161" t="s">
        <v>127</v>
      </c>
      <c r="C33" s="161"/>
      <c r="D33" s="161"/>
      <c r="E33" s="161"/>
      <c r="F33" s="161"/>
      <c r="G33" s="161"/>
    </row>
  </sheetData>
  <sheetProtection/>
  <mergeCells count="11">
    <mergeCell ref="B22:C22"/>
    <mergeCell ref="B32:G32"/>
    <mergeCell ref="B33:G33"/>
    <mergeCell ref="C27:D27"/>
    <mergeCell ref="C28:D28"/>
    <mergeCell ref="A2:G2"/>
    <mergeCell ref="A3:G3"/>
    <mergeCell ref="A4:G4"/>
    <mergeCell ref="B7:C7"/>
    <mergeCell ref="B8:C8"/>
    <mergeCell ref="B20:C20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I15"/>
  <sheetViews>
    <sheetView zoomScalePageLayoutView="0" workbookViewId="0" topLeftCell="C1">
      <selection activeCell="G11" sqref="G11"/>
    </sheetView>
  </sheetViews>
  <sheetFormatPr defaultColWidth="9.140625" defaultRowHeight="12.75"/>
  <cols>
    <col min="1" max="1" width="6.8515625" style="5" customWidth="1"/>
    <col min="2" max="2" width="15.8515625" style="5" customWidth="1"/>
    <col min="3" max="3" width="16.8515625" style="5" customWidth="1"/>
    <col min="4" max="4" width="25.140625" style="5" customWidth="1"/>
    <col min="5" max="5" width="16.57421875" style="5" customWidth="1"/>
    <col min="6" max="6" width="17.421875" style="5" customWidth="1"/>
    <col min="7" max="7" width="15.8515625" style="5" customWidth="1"/>
    <col min="8" max="8" width="16.140625" style="5" customWidth="1"/>
    <col min="9" max="9" width="14.57421875" style="5" customWidth="1"/>
    <col min="10" max="16384" width="9.140625" style="5" customWidth="1"/>
  </cols>
  <sheetData>
    <row r="3" spans="2:9" ht="25.5" customHeight="1">
      <c r="B3" s="162" t="s">
        <v>9</v>
      </c>
      <c r="C3" s="162"/>
      <c r="D3" s="162"/>
      <c r="E3" s="162"/>
      <c r="F3" s="162"/>
      <c r="G3" s="162"/>
      <c r="H3" s="162"/>
      <c r="I3" s="2" t="s">
        <v>179</v>
      </c>
    </row>
    <row r="4" spans="2:8" ht="21">
      <c r="B4" s="162" t="s">
        <v>81</v>
      </c>
      <c r="C4" s="162"/>
      <c r="D4" s="162"/>
      <c r="E4" s="162"/>
      <c r="F4" s="162"/>
      <c r="G4" s="162"/>
      <c r="H4" s="162"/>
    </row>
    <row r="5" spans="2:8" ht="21">
      <c r="B5" s="162" t="s">
        <v>164</v>
      </c>
      <c r="C5" s="162"/>
      <c r="D5" s="162"/>
      <c r="E5" s="162"/>
      <c r="F5" s="162"/>
      <c r="G5" s="162"/>
      <c r="H5" s="162"/>
    </row>
    <row r="7" spans="2:9" ht="26.25" customHeight="1" thickBot="1">
      <c r="B7" s="161" t="s">
        <v>147</v>
      </c>
      <c r="C7" s="161"/>
      <c r="D7" s="161"/>
      <c r="E7" s="161"/>
      <c r="F7" s="161"/>
      <c r="G7" s="161"/>
      <c r="H7" s="161"/>
      <c r="I7" s="161"/>
    </row>
    <row r="8" spans="2:9" ht="39" thickBot="1">
      <c r="B8" s="102" t="s">
        <v>92</v>
      </c>
      <c r="C8" s="102" t="s">
        <v>93</v>
      </c>
      <c r="D8" s="102" t="s">
        <v>94</v>
      </c>
      <c r="E8" s="103" t="s">
        <v>157</v>
      </c>
      <c r="F8" s="102" t="s">
        <v>149</v>
      </c>
      <c r="G8" s="102" t="s">
        <v>150</v>
      </c>
      <c r="H8" s="102" t="s">
        <v>151</v>
      </c>
      <c r="I8" s="102" t="s">
        <v>152</v>
      </c>
    </row>
    <row r="9" spans="2:9" s="96" customFormat="1" ht="24" customHeight="1">
      <c r="B9" s="124" t="s">
        <v>153</v>
      </c>
      <c r="C9" s="126" t="s">
        <v>173</v>
      </c>
      <c r="D9" s="124" t="s">
        <v>175</v>
      </c>
      <c r="E9" s="125">
        <v>546000</v>
      </c>
      <c r="F9" s="125">
        <v>545500</v>
      </c>
      <c r="G9" s="125">
        <v>0</v>
      </c>
      <c r="H9" s="125">
        <v>545500</v>
      </c>
      <c r="I9" s="125">
        <v>0</v>
      </c>
    </row>
    <row r="10" spans="2:9" s="96" customFormat="1" ht="24" customHeight="1">
      <c r="B10" s="124" t="s">
        <v>154</v>
      </c>
      <c r="C10" s="126" t="s">
        <v>174</v>
      </c>
      <c r="D10" s="124" t="s">
        <v>176</v>
      </c>
      <c r="E10" s="125"/>
      <c r="F10" s="125"/>
      <c r="G10" s="125"/>
      <c r="H10" s="125"/>
      <c r="I10" s="125"/>
    </row>
    <row r="11" spans="2:9" s="96" customFormat="1" ht="24" customHeight="1">
      <c r="B11" s="124"/>
      <c r="C11" s="124" t="s">
        <v>95</v>
      </c>
      <c r="D11" s="124" t="s">
        <v>177</v>
      </c>
      <c r="E11" s="125"/>
      <c r="F11" s="125"/>
      <c r="G11" s="125"/>
      <c r="H11" s="125"/>
      <c r="I11" s="125"/>
    </row>
    <row r="12" spans="2:9" s="96" customFormat="1" ht="24" customHeight="1">
      <c r="B12" s="124"/>
      <c r="C12" s="124"/>
      <c r="D12" s="124" t="s">
        <v>178</v>
      </c>
      <c r="E12" s="125"/>
      <c r="F12" s="125"/>
      <c r="G12" s="125"/>
      <c r="H12" s="125"/>
      <c r="I12" s="125"/>
    </row>
    <row r="13" spans="2:9" s="96" customFormat="1" ht="24" customHeight="1">
      <c r="B13" s="124"/>
      <c r="C13" s="124"/>
      <c r="D13" s="124"/>
      <c r="E13" s="125"/>
      <c r="F13" s="125"/>
      <c r="G13" s="125"/>
      <c r="H13" s="125"/>
      <c r="I13" s="125"/>
    </row>
    <row r="14" spans="2:9" s="96" customFormat="1" ht="24.75" customHeight="1" thickBot="1">
      <c r="B14" s="94"/>
      <c r="C14" s="94"/>
      <c r="D14" s="94"/>
      <c r="E14" s="95"/>
      <c r="F14" s="95"/>
      <c r="G14" s="95"/>
      <c r="H14" s="95"/>
      <c r="I14" s="95"/>
    </row>
    <row r="15" spans="2:9" ht="26.25" customHeight="1" thickBot="1">
      <c r="B15" s="165" t="s">
        <v>1</v>
      </c>
      <c r="C15" s="166"/>
      <c r="D15" s="167"/>
      <c r="E15" s="57">
        <f>SUM(E9:E14)</f>
        <v>546000</v>
      </c>
      <c r="F15" s="57">
        <f>SUM(F9:F14)</f>
        <v>545500</v>
      </c>
      <c r="G15" s="57">
        <f>SUM(G9:G14)</f>
        <v>0</v>
      </c>
      <c r="H15" s="57">
        <f>SUM(H9:H14)</f>
        <v>545500</v>
      </c>
      <c r="I15" s="57">
        <f>SUM(I9:I14)</f>
        <v>0</v>
      </c>
    </row>
  </sheetData>
  <sheetProtection/>
  <mergeCells count="5">
    <mergeCell ref="B15:D15"/>
    <mergeCell ref="B3:H3"/>
    <mergeCell ref="B4:H4"/>
    <mergeCell ref="B5:H5"/>
    <mergeCell ref="B7:I7"/>
  </mergeCells>
  <printOptions/>
  <pageMargins left="0" right="0.1968503937007874" top="0" bottom="0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14"/>
  <sheetViews>
    <sheetView zoomScalePageLayoutView="0" workbookViewId="0" topLeftCell="A1">
      <selection activeCell="A1" sqref="A1:I17"/>
    </sheetView>
  </sheetViews>
  <sheetFormatPr defaultColWidth="9.140625" defaultRowHeight="12.75"/>
  <cols>
    <col min="1" max="1" width="6.8515625" style="5" customWidth="1"/>
    <col min="2" max="2" width="15.8515625" style="5" customWidth="1"/>
    <col min="3" max="3" width="16.8515625" style="5" customWidth="1"/>
    <col min="4" max="4" width="25.140625" style="5" customWidth="1"/>
    <col min="5" max="5" width="16.57421875" style="5" customWidth="1"/>
    <col min="6" max="6" width="17.421875" style="5" customWidth="1"/>
    <col min="7" max="7" width="15.8515625" style="5" customWidth="1"/>
    <col min="8" max="8" width="16.140625" style="5" customWidth="1"/>
    <col min="9" max="9" width="14.57421875" style="5" customWidth="1"/>
    <col min="10" max="16384" width="9.140625" style="5" customWidth="1"/>
  </cols>
  <sheetData>
    <row r="1" spans="2:9" ht="25.5" customHeight="1">
      <c r="B1" s="162" t="s">
        <v>9</v>
      </c>
      <c r="C1" s="162"/>
      <c r="D1" s="162"/>
      <c r="E1" s="162"/>
      <c r="F1" s="162"/>
      <c r="G1" s="162"/>
      <c r="H1" s="162"/>
      <c r="I1" s="2"/>
    </row>
    <row r="2" spans="2:8" ht="21">
      <c r="B2" s="162" t="s">
        <v>81</v>
      </c>
      <c r="C2" s="162"/>
      <c r="D2" s="162"/>
      <c r="E2" s="162"/>
      <c r="F2" s="162"/>
      <c r="G2" s="162"/>
      <c r="H2" s="162"/>
    </row>
    <row r="3" spans="2:8" ht="21">
      <c r="B3" s="162" t="s">
        <v>164</v>
      </c>
      <c r="C3" s="162"/>
      <c r="D3" s="162"/>
      <c r="E3" s="162"/>
      <c r="F3" s="162"/>
      <c r="G3" s="162"/>
      <c r="H3" s="162"/>
    </row>
    <row r="5" spans="2:9" ht="26.25" customHeight="1" thickBot="1">
      <c r="B5" s="161" t="s">
        <v>155</v>
      </c>
      <c r="C5" s="161"/>
      <c r="D5" s="161"/>
      <c r="E5" s="161"/>
      <c r="F5" s="161"/>
      <c r="G5" s="161"/>
      <c r="H5" s="161"/>
      <c r="I5" s="161"/>
    </row>
    <row r="6" spans="2:9" ht="42.75" thickBot="1">
      <c r="B6" s="93" t="s">
        <v>92</v>
      </c>
      <c r="C6" s="93" t="s">
        <v>93</v>
      </c>
      <c r="D6" s="93" t="s">
        <v>94</v>
      </c>
      <c r="E6" s="58" t="s">
        <v>148</v>
      </c>
      <c r="F6" s="93" t="s">
        <v>149</v>
      </c>
      <c r="G6" s="93" t="s">
        <v>150</v>
      </c>
      <c r="H6" s="93" t="s">
        <v>151</v>
      </c>
      <c r="I6" s="93" t="s">
        <v>152</v>
      </c>
    </row>
    <row r="7" spans="2:9" ht="21">
      <c r="B7" s="100"/>
      <c r="C7" s="100"/>
      <c r="D7" s="100"/>
      <c r="E7" s="101"/>
      <c r="F7" s="100"/>
      <c r="G7" s="100"/>
      <c r="H7" s="100"/>
      <c r="I7" s="100"/>
    </row>
    <row r="8" spans="2:9" ht="21">
      <c r="B8" s="100"/>
      <c r="C8" s="100"/>
      <c r="D8" s="100"/>
      <c r="E8" s="101"/>
      <c r="F8" s="100"/>
      <c r="G8" s="100"/>
      <c r="H8" s="100"/>
      <c r="I8" s="100"/>
    </row>
    <row r="9" spans="2:9" ht="21">
      <c r="B9" s="100"/>
      <c r="C9" s="100"/>
      <c r="D9" s="100"/>
      <c r="E9" s="101"/>
      <c r="F9" s="100"/>
      <c r="G9" s="100"/>
      <c r="H9" s="100"/>
      <c r="I9" s="100"/>
    </row>
    <row r="10" spans="2:9" ht="21">
      <c r="B10" s="100"/>
      <c r="C10" s="100"/>
      <c r="D10" s="100"/>
      <c r="E10" s="101"/>
      <c r="F10" s="100"/>
      <c r="G10" s="100"/>
      <c r="H10" s="100"/>
      <c r="I10" s="100"/>
    </row>
    <row r="11" spans="2:9" s="96" customFormat="1" ht="22.5" customHeight="1">
      <c r="B11" s="94"/>
      <c r="C11" s="94"/>
      <c r="D11" s="94"/>
      <c r="E11" s="95"/>
      <c r="F11" s="95"/>
      <c r="G11" s="95"/>
      <c r="H11" s="95"/>
      <c r="I11" s="95"/>
    </row>
    <row r="12" spans="2:9" s="96" customFormat="1" ht="15.75">
      <c r="B12" s="94"/>
      <c r="C12" s="94"/>
      <c r="D12" s="94"/>
      <c r="E12" s="95"/>
      <c r="F12" s="95"/>
      <c r="G12" s="95"/>
      <c r="H12" s="95"/>
      <c r="I12" s="95"/>
    </row>
    <row r="13" spans="2:9" s="96" customFormat="1" ht="16.5" thickBot="1">
      <c r="B13" s="97"/>
      <c r="C13" s="97"/>
      <c r="D13" s="97"/>
      <c r="E13" s="98"/>
      <c r="F13" s="98"/>
      <c r="G13" s="98"/>
      <c r="H13" s="98"/>
      <c r="I13" s="98"/>
    </row>
    <row r="14" spans="2:9" ht="26.25" customHeight="1" thickBot="1">
      <c r="B14" s="165" t="s">
        <v>1</v>
      </c>
      <c r="C14" s="166"/>
      <c r="D14" s="167"/>
      <c r="E14" s="99">
        <f>SUM(E11:E13)</f>
        <v>0</v>
      </c>
      <c r="F14" s="99">
        <f>SUM(F11:F13)</f>
        <v>0</v>
      </c>
      <c r="G14" s="99">
        <f>SUM(G11:G13)</f>
        <v>0</v>
      </c>
      <c r="H14" s="99">
        <f>SUM(H11:H13)</f>
        <v>0</v>
      </c>
      <c r="I14" s="99">
        <f>SUM(I11:I13)</f>
        <v>0</v>
      </c>
    </row>
  </sheetData>
  <sheetProtection/>
  <mergeCells count="5">
    <mergeCell ref="B1:H1"/>
    <mergeCell ref="B2:H2"/>
    <mergeCell ref="B3:H3"/>
    <mergeCell ref="B5:I5"/>
    <mergeCell ref="B14:D1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KKD Windows 7 V.3</cp:lastModifiedBy>
  <cp:lastPrinted>2016-10-20T03:47:28Z</cp:lastPrinted>
  <dcterms:created xsi:type="dcterms:W3CDTF">2015-05-21T10:13:14Z</dcterms:created>
  <dcterms:modified xsi:type="dcterms:W3CDTF">2016-10-28T08:27:58Z</dcterms:modified>
  <cp:category/>
  <cp:version/>
  <cp:contentType/>
  <cp:contentStatus/>
</cp:coreProperties>
</file>